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220" yWindow="0" windowWidth="16840" windowHeight="17640" tabRatio="500"/>
  </bookViews>
  <sheets>
    <sheet name="Sheet1" sheetId="1" r:id="rId1"/>
  </sheets>
  <definedNames>
    <definedName name="_xlnm.Print_Area" localSheetId="0">Sheet1!$A$1:$O$43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S15" i="1"/>
  <c r="S14" i="1"/>
  <c r="X1" i="1"/>
  <c r="S20" i="1"/>
  <c r="V15" i="1"/>
  <c r="S18" i="1"/>
  <c r="V18" i="1"/>
  <c r="W18" i="1"/>
  <c r="V14" i="1"/>
  <c r="S17" i="1"/>
  <c r="V17" i="1"/>
  <c r="W15" i="1"/>
  <c r="M13" i="1"/>
  <c r="U16" i="1"/>
  <c r="U15" i="1"/>
  <c r="B13" i="1"/>
  <c r="B14" i="1"/>
  <c r="Q24" i="1"/>
  <c r="S21" i="1"/>
  <c r="R9" i="1"/>
  <c r="R10" i="1"/>
  <c r="R8" i="1"/>
</calcChain>
</file>

<file path=xl/comments1.xml><?xml version="1.0" encoding="utf-8"?>
<comments xmlns="http://schemas.openxmlformats.org/spreadsheetml/2006/main">
  <authors>
    <author>Michael Slack</author>
  </authors>
  <commentList>
    <comment ref="D5" authorId="0">
      <text>
        <r>
          <rPr>
            <b/>
            <sz val="9"/>
            <color indexed="81"/>
            <rFont val="Calibri"/>
            <family val="2"/>
          </rPr>
          <t>Select your Gender</t>
        </r>
      </text>
    </comment>
    <comment ref="I5" authorId="0">
      <text>
        <r>
          <rPr>
            <b/>
            <sz val="9"/>
            <color indexed="81"/>
            <rFont val="Calibri"/>
            <family val="2"/>
          </rPr>
          <t>Select your height in feet</t>
        </r>
      </text>
    </comment>
    <comment ref="K5" authorId="0">
      <text>
        <r>
          <rPr>
            <b/>
            <sz val="9"/>
            <color indexed="81"/>
            <rFont val="Calibri"/>
            <family val="2"/>
          </rPr>
          <t>Select your height in inches</t>
        </r>
      </text>
    </comment>
    <comment ref="D7" authorId="0">
      <text>
        <r>
          <rPr>
            <b/>
            <sz val="9"/>
            <color indexed="81"/>
            <rFont val="Calibri"/>
            <family val="2"/>
          </rPr>
          <t>Enter your age in years
*For men and women 18 years and older*</t>
        </r>
      </text>
    </comment>
    <comment ref="I7" authorId="0">
      <text>
        <r>
          <rPr>
            <b/>
            <sz val="9"/>
            <color indexed="81"/>
            <rFont val="Calibri"/>
            <family val="2"/>
          </rPr>
          <t>Select your activity level</t>
        </r>
      </text>
    </comment>
    <comment ref="D9" authorId="0">
      <text>
        <r>
          <rPr>
            <b/>
            <sz val="9"/>
            <color indexed="81"/>
            <rFont val="Calibri"/>
            <family val="2"/>
          </rPr>
          <t>Enter your weight in pounds</t>
        </r>
      </text>
    </comment>
    <comment ref="B12" authorId="0">
      <text>
        <r>
          <rPr>
            <b/>
            <sz val="9"/>
            <color indexed="81"/>
            <rFont val="Calibri"/>
            <family val="2"/>
          </rPr>
          <t>Body Mass Index:</t>
        </r>
        <r>
          <rPr>
            <sz val="9"/>
            <color indexed="81"/>
            <rFont val="Calibri"/>
            <family val="2"/>
          </rPr>
          <t xml:space="preserve">
Is a number calculated from a person's weight and height, which provides a reliable indicator of body fatness for most people. It is used to screen for weight categories that may lead to health problems.</t>
        </r>
      </text>
    </comment>
    <comment ref="H12" authorId="0">
      <text>
        <r>
          <rPr>
            <b/>
            <sz val="9"/>
            <color indexed="81"/>
            <rFont val="Calibri"/>
            <family val="2"/>
          </rPr>
          <t xml:space="preserve">Resting Energy Expenditure:
</t>
        </r>
        <r>
          <rPr>
            <sz val="9"/>
            <color indexed="81"/>
            <rFont val="Calibri"/>
            <family val="2"/>
          </rPr>
          <t>Is an estimate of the amount of Calories required for a 24-hour period by the body during resting conditions. The REE is calculated using an average of the Harris-Benedict and Mifflin-St. Jeor equations. These equations are based on the  gender, age, height, and weight of an individual.</t>
        </r>
      </text>
    </comment>
    <comment ref="M12" authorId="0">
      <text>
        <r>
          <rPr>
            <b/>
            <sz val="9"/>
            <color indexed="81"/>
            <rFont val="Calibri"/>
            <family val="2"/>
          </rPr>
          <t xml:space="preserve">Daily Caloric Estimate:
</t>
        </r>
        <r>
          <rPr>
            <sz val="9"/>
            <color indexed="81"/>
            <rFont val="Calibri"/>
            <family val="2"/>
          </rPr>
          <t>Is an estimate of the amount of daily Calories required to maintain body weight. This estimate is an average that uses the REE and an activity  factor to calculate daily energy needs.</t>
        </r>
      </text>
    </comment>
  </commentList>
</comments>
</file>

<file path=xl/sharedStrings.xml><?xml version="1.0" encoding="utf-8"?>
<sst xmlns="http://schemas.openxmlformats.org/spreadsheetml/2006/main" count="60" uniqueCount="59">
  <si>
    <t>Gender</t>
  </si>
  <si>
    <t>Male</t>
  </si>
  <si>
    <t>Female</t>
  </si>
  <si>
    <t>Age</t>
  </si>
  <si>
    <t>Height</t>
  </si>
  <si>
    <t>Weight</t>
  </si>
  <si>
    <t>Activity Level</t>
  </si>
  <si>
    <t>ft.</t>
  </si>
  <si>
    <t>in.</t>
  </si>
  <si>
    <t>yrs.</t>
  </si>
  <si>
    <t>lb.</t>
  </si>
  <si>
    <t>weight kg</t>
  </si>
  <si>
    <t>height m</t>
  </si>
  <si>
    <t>height inch</t>
  </si>
  <si>
    <r>
      <rPr>
        <b/>
        <sz val="12"/>
        <color theme="1"/>
        <rFont val="Calibri"/>
        <family val="2"/>
        <scheme val="minor"/>
      </rPr>
      <t>Sedentary</t>
    </r>
    <r>
      <rPr>
        <sz val="12"/>
        <color theme="1"/>
        <rFont val="Calibri"/>
        <family val="2"/>
        <scheme val="minor"/>
      </rPr>
      <t xml:space="preserve"> (little to no exercise)</t>
    </r>
  </si>
  <si>
    <r>
      <rPr>
        <b/>
        <sz val="12"/>
        <color theme="1"/>
        <rFont val="Calibri"/>
        <family val="2"/>
        <scheme val="minor"/>
      </rPr>
      <t>Lightly active</t>
    </r>
    <r>
      <rPr>
        <sz val="12"/>
        <color theme="1"/>
        <rFont val="Calibri"/>
        <family val="2"/>
        <scheme val="minor"/>
      </rPr>
      <t xml:space="preserve"> (light exercise/sports 1-3 days per week)</t>
    </r>
  </si>
  <si>
    <r>
      <rPr>
        <b/>
        <sz val="12"/>
        <color theme="1"/>
        <rFont val="Calibri"/>
        <family val="2"/>
        <scheme val="minor"/>
      </rPr>
      <t>Moderately active</t>
    </r>
    <r>
      <rPr>
        <sz val="12"/>
        <color theme="1"/>
        <rFont val="Calibri"/>
        <family val="2"/>
        <scheme val="minor"/>
      </rPr>
      <t xml:space="preserve"> (moderate exercise/sports 3-5 days per week)</t>
    </r>
  </si>
  <si>
    <r>
      <rPr>
        <b/>
        <sz val="12"/>
        <color theme="1"/>
        <rFont val="Calibri"/>
        <family val="2"/>
        <scheme val="minor"/>
      </rPr>
      <t>Very active</t>
    </r>
    <r>
      <rPr>
        <sz val="12"/>
        <color theme="1"/>
        <rFont val="Calibri"/>
        <family val="2"/>
        <scheme val="minor"/>
      </rPr>
      <t xml:space="preserve"> (hard exercise/sports 6-7 days per week)</t>
    </r>
  </si>
  <si>
    <t>weight</t>
  </si>
  <si>
    <t>height</t>
  </si>
  <si>
    <t>EER</t>
  </si>
  <si>
    <t>Mifflin Men</t>
  </si>
  <si>
    <t>Mifflin Women</t>
  </si>
  <si>
    <t>(((C7*12)+(E7))*2.54)</t>
  </si>
  <si>
    <t>(C8/2.204623)</t>
  </si>
  <si>
    <t>EER Men</t>
  </si>
  <si>
    <t>EER Women</t>
  </si>
  <si>
    <t>PA Coefficient</t>
  </si>
  <si>
    <t>kcal</t>
  </si>
  <si>
    <t>IF(D5="Male",(((T14*Y1)+(T17*Y1)+R24)/3),IF(D5="Female",(((T15*Y1)+(T18*Y1)+R24)/3),""))</t>
  </si>
  <si>
    <t>Female avg</t>
  </si>
  <si>
    <t>Male avg</t>
  </si>
  <si>
    <t>DCE</t>
  </si>
  <si>
    <t>men</t>
  </si>
  <si>
    <t>women</t>
  </si>
  <si>
    <t>For more information about Nutrition and physical activity recommendations, try visiting these websites:</t>
  </si>
  <si>
    <t>References:</t>
  </si>
  <si>
    <r>
      <rPr>
        <b/>
        <sz val="12"/>
        <color theme="1"/>
        <rFont val="Calibri"/>
        <family val="2"/>
        <scheme val="minor"/>
      </rPr>
      <t>Body Mass Index</t>
    </r>
    <r>
      <rPr>
        <b/>
        <vertAlign val="superscript"/>
        <sz val="12"/>
        <color theme="1"/>
        <rFont val="Calibri"/>
        <scheme val="minor"/>
      </rPr>
      <t>1</t>
    </r>
  </si>
  <si>
    <t xml:space="preserve"> http://www.choosemyplate.gov/</t>
  </si>
  <si>
    <t xml:space="preserve"> http://www.letsmove.gov/</t>
  </si>
  <si>
    <r>
      <rPr>
        <b/>
        <sz val="12"/>
        <color theme="1"/>
        <rFont val="Calibri"/>
        <family val="2"/>
        <scheme val="minor"/>
      </rPr>
      <t>Choose My Plate: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scheme val="minor"/>
      </rPr>
      <t>In June 2011, MyPlate replaced MyPyramid as the government's primary food group symbol. MyPlate is an easy-to-understand visual cue to help consumers adopt healthy eating habits by encouraging them to build a healthy plate, consistent with the 2010 Dietary Guidelines for Americans.</t>
    </r>
  </si>
  <si>
    <r>
      <rPr>
        <b/>
        <sz val="12"/>
        <color theme="1"/>
        <rFont val="Calibri"/>
        <family val="2"/>
        <scheme val="minor"/>
      </rPr>
      <t>Let’s Move: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scheme val="minor"/>
      </rPr>
      <t>A comprehensive initiative, launched by the First Lady, dedicated to solving the challenge of childhood obesity within a generation, so that children born today will grow up healthier and able to pursue their dreams. Combining comprehensive strategies with common sense, Let's Move! is about putting children on the path to a healthy future during their earliest months and years.</t>
    </r>
  </si>
  <si>
    <r>
      <t>Resting Energy Expenditure</t>
    </r>
    <r>
      <rPr>
        <b/>
        <vertAlign val="superscript"/>
        <sz val="12"/>
        <color theme="1"/>
        <rFont val="Calibri"/>
        <scheme val="minor"/>
      </rPr>
      <t>2, 3</t>
    </r>
  </si>
  <si>
    <r>
      <t>Daily Calorie Estimate</t>
    </r>
    <r>
      <rPr>
        <b/>
        <vertAlign val="superscript"/>
        <sz val="12"/>
        <color theme="1"/>
        <rFont val="Calibri"/>
        <scheme val="minor"/>
      </rPr>
      <t>2, 3</t>
    </r>
  </si>
  <si>
    <t>http://dx.doi.org/10.1016/S0002-8223(98)00100-X</t>
  </si>
  <si>
    <r>
      <t xml:space="preserve">history and limitations. </t>
    </r>
    <r>
      <rPr>
        <i/>
        <sz val="12"/>
        <color theme="1"/>
        <rFont val="Calibri"/>
        <scheme val="minor"/>
      </rPr>
      <t>Journal of the American Dietetic Association, 98</t>
    </r>
    <r>
      <rPr>
        <sz val="12"/>
        <color theme="1"/>
        <rFont val="Calibri"/>
        <family val="2"/>
        <scheme val="minor"/>
      </rPr>
      <t>(4)</t>
    </r>
    <r>
      <rPr>
        <i/>
        <sz val="12"/>
        <color theme="1"/>
        <rFont val="Calibri"/>
        <scheme val="minor"/>
      </rPr>
      <t>,</t>
    </r>
    <r>
      <rPr>
        <sz val="12"/>
        <color theme="1"/>
        <rFont val="Calibri"/>
        <family val="2"/>
        <scheme val="minor"/>
      </rPr>
      <t xml:space="preserve"> 439-445.</t>
    </r>
  </si>
  <si>
    <r>
      <t xml:space="preserve">equation for resting energy expenditure in healthy individuals. </t>
    </r>
    <r>
      <rPr>
        <i/>
        <sz val="12"/>
        <color theme="1"/>
        <rFont val="Calibri"/>
        <scheme val="minor"/>
      </rPr>
      <t>The American Journal of Clinical</t>
    </r>
  </si>
  <si>
    <r>
      <rPr>
        <i/>
        <sz val="12"/>
        <color theme="1"/>
        <rFont val="Calibri"/>
        <scheme val="minor"/>
      </rPr>
      <t xml:space="preserve">Nutrition, </t>
    </r>
    <r>
      <rPr>
        <sz val="12"/>
        <color theme="1"/>
        <rFont val="Calibri"/>
        <family val="2"/>
        <scheme val="minor"/>
      </rPr>
      <t xml:space="preserve">51. Retrieved from </t>
    </r>
  </si>
  <si>
    <t xml:space="preserve">Lopez-Jimenez, F. (2008). Accuracy of body mass index to diagnose obesity in the us adult </t>
  </si>
  <si>
    <r>
      <t xml:space="preserve">population. </t>
    </r>
    <r>
      <rPr>
        <i/>
        <sz val="12"/>
        <color theme="1"/>
        <rFont val="Calibri"/>
        <scheme val="minor"/>
      </rPr>
      <t>International Journal of Obesity</t>
    </r>
    <r>
      <rPr>
        <sz val="12"/>
        <color theme="1"/>
        <rFont val="Calibri"/>
        <family val="2"/>
        <scheme val="minor"/>
      </rPr>
      <t xml:space="preserve">, </t>
    </r>
    <r>
      <rPr>
        <i/>
        <sz val="12"/>
        <color theme="1"/>
        <rFont val="Calibri"/>
        <scheme val="minor"/>
      </rPr>
      <t>32</t>
    </r>
    <r>
      <rPr>
        <sz val="12"/>
        <color theme="1"/>
        <rFont val="Calibri"/>
        <family val="2"/>
        <scheme val="minor"/>
      </rPr>
      <t>(6), 959-966.</t>
    </r>
  </si>
  <si>
    <t>doi: 10.1038/ijo.2008.11</t>
  </si>
  <si>
    <t xml:space="preserve">1.   Romero-Corral, A., Somers, V.K., Sierra-Johnson, J., Thomas, R.J., Bailey, K.R., Collazo-Clavell, M.L., … </t>
  </si>
  <si>
    <t>2.   Frankenfield, D., Muth, E. &amp; Rowe, W. (1998). The Harris-Benedict Studies of Human Basal Metabolism:</t>
  </si>
  <si>
    <t xml:space="preserve">3.   Mifflin, M.D., St. Jeor, S.T., Hill, L.A., Scott, B.J., Daugherty, S.A. &amp; Koh, Y.O. (1990). A new predictive </t>
  </si>
  <si>
    <t>http://ajcn.nutrition.org/content/51/2/241</t>
  </si>
  <si>
    <t>Place your cursor over a cell that contains a red (upper right) corner for more information:</t>
  </si>
  <si>
    <r>
      <rPr>
        <b/>
        <sz val="12"/>
        <color theme="1"/>
        <rFont val="Calibri"/>
        <family val="2"/>
        <scheme val="minor"/>
      </rPr>
      <t>Extra active</t>
    </r>
    <r>
      <rPr>
        <sz val="12"/>
        <color theme="1"/>
        <rFont val="Calibri"/>
        <family val="2"/>
        <scheme val="minor"/>
      </rPr>
      <t xml:space="preserve"> (very hard exercise/sports and physical job or training twice a day)</t>
    </r>
  </si>
  <si>
    <t>Harris-Benedict Men</t>
  </si>
  <si>
    <t>Harris-Benedict Woman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</si>
</sst>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;;;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name val="Calibri"/>
      <scheme val="minor"/>
    </font>
    <font>
      <b/>
      <vertAlign val="superscript"/>
      <sz val="12"/>
      <color theme="1"/>
      <name val="Calibri"/>
      <scheme val="minor"/>
    </font>
    <font>
      <i/>
      <sz val="12"/>
      <color theme="1"/>
      <name val="Calibri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2" fontId="4" fillId="0" borderId="0" xfId="0" applyNumberFormat="1" applyFont="1"/>
    <xf numFmtId="0" fontId="0" fillId="0" borderId="0" xfId="0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 hidden="1"/>
    </xf>
    <xf numFmtId="1" fontId="0" fillId="2" borderId="1" xfId="0" applyNumberFormat="1" applyFill="1" applyBorder="1" applyAlignment="1" applyProtection="1">
      <alignment horizontal="center"/>
      <protection locked="0" hidden="1"/>
    </xf>
    <xf numFmtId="12" fontId="0" fillId="2" borderId="1" xfId="0" applyNumberFormat="1" applyFill="1" applyBorder="1" applyAlignment="1" applyProtection="1">
      <alignment horizontal="center"/>
      <protection locked="0" hidden="1"/>
    </xf>
    <xf numFmtId="0" fontId="0" fillId="2" borderId="0" xfId="0" applyFill="1" applyBorder="1" applyAlignment="1" applyProtection="1">
      <alignment horizontal="right"/>
      <protection hidden="1"/>
    </xf>
    <xf numFmtId="164" fontId="0" fillId="2" borderId="0" xfId="0" applyNumberFormat="1" applyFill="1" applyBorder="1" applyAlignment="1" applyProtection="1">
      <alignment horizontal="center"/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0" xfId="0" applyFill="1" applyBorder="1" applyAlignment="1" applyProtection="1">
      <alignment horizontal="left"/>
      <protection hidden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6" xfId="0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0" fillId="2" borderId="7" xfId="0" applyFill="1" applyBorder="1"/>
    <xf numFmtId="0" fontId="2" fillId="2" borderId="0" xfId="145" applyFill="1" applyBorder="1" applyAlignment="1" applyProtection="1">
      <protection hidden="1"/>
    </xf>
    <xf numFmtId="0" fontId="0" fillId="2" borderId="6" xfId="0" applyFill="1" applyBorder="1" applyAlignment="1" applyProtection="1">
      <alignment vertical="top" wrapText="1"/>
      <protection hidden="1"/>
    </xf>
    <xf numFmtId="0" fontId="0" fillId="2" borderId="0" xfId="0" applyFill="1" applyBorder="1" applyAlignment="1"/>
    <xf numFmtId="0" fontId="0" fillId="2" borderId="0" xfId="0" applyFill="1" applyBorder="1" applyAlignment="1" applyProtection="1">
      <protection hidden="1"/>
    </xf>
    <xf numFmtId="0" fontId="0" fillId="2" borderId="6" xfId="0" applyFill="1" applyBorder="1" applyAlignment="1" applyProtection="1">
      <protection hidden="1"/>
    </xf>
    <xf numFmtId="0" fontId="8" fillId="2" borderId="0" xfId="145" applyFont="1" applyFill="1" applyBorder="1" applyAlignment="1" applyProtection="1">
      <protection hidden="1"/>
    </xf>
    <xf numFmtId="0" fontId="2" fillId="2" borderId="6" xfId="145" applyFill="1" applyBorder="1" applyAlignment="1" applyProtection="1">
      <protection hidden="1"/>
    </xf>
    <xf numFmtId="0" fontId="0" fillId="2" borderId="0" xfId="0" applyFill="1" applyAlignment="1" applyProtection="1">
      <protection hidden="1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5" xfId="0" applyFill="1" applyBorder="1" applyAlignment="1"/>
    <xf numFmtId="165" fontId="0" fillId="3" borderId="0" xfId="0" applyNumberFormat="1" applyFill="1" applyProtection="1">
      <protection hidden="1"/>
    </xf>
    <xf numFmtId="165" fontId="0" fillId="3" borderId="0" xfId="0" applyNumberFormat="1" applyFill="1" applyBorder="1" applyProtection="1">
      <protection hidden="1"/>
    </xf>
    <xf numFmtId="165" fontId="4" fillId="3" borderId="0" xfId="0" applyNumberFormat="1" applyFont="1" applyFill="1" applyBorder="1" applyProtection="1">
      <protection hidden="1"/>
    </xf>
    <xf numFmtId="165" fontId="0" fillId="3" borderId="0" xfId="0" applyNumberFormat="1" applyFill="1" applyBorder="1" applyAlignment="1" applyProtection="1">
      <alignment horizontal="center"/>
      <protection hidden="1"/>
    </xf>
    <xf numFmtId="165" fontId="11" fillId="3" borderId="0" xfId="0" applyNumberFormat="1" applyFont="1" applyFill="1" applyBorder="1" applyProtection="1">
      <protection hidden="1"/>
    </xf>
    <xf numFmtId="165" fontId="11" fillId="3" borderId="0" xfId="0" applyNumberFormat="1" applyFont="1" applyFill="1" applyBorder="1" applyAlignment="1" applyProtection="1">
      <alignment horizontal="center"/>
      <protection hidden="1"/>
    </xf>
    <xf numFmtId="165" fontId="11" fillId="3" borderId="0" xfId="0" applyNumberFormat="1" applyFont="1" applyFill="1" applyBorder="1" applyAlignment="1" applyProtection="1">
      <alignment horizontal="right"/>
      <protection hidden="1"/>
    </xf>
    <xf numFmtId="165" fontId="0" fillId="3" borderId="0" xfId="0" applyNumberFormat="1" applyFill="1" applyBorder="1" applyAlignment="1" applyProtection="1">
      <alignment horizontal="right"/>
      <protection hidden="1"/>
    </xf>
    <xf numFmtId="165" fontId="2" fillId="3" borderId="0" xfId="145" applyNumberFormat="1" applyFill="1" applyAlignment="1" applyProtection="1">
      <protection hidden="1"/>
    </xf>
    <xf numFmtId="165" fontId="2" fillId="3" borderId="0" xfId="145" applyNumberFormat="1" applyFill="1" applyBorder="1" applyAlignment="1" applyProtection="1">
      <protection hidden="1"/>
    </xf>
    <xf numFmtId="165" fontId="2" fillId="3" borderId="0" xfId="145" applyNumberFormat="1" applyFill="1" applyBorder="1" applyAlignment="1" applyProtection="1">
      <alignment horizontal="center"/>
      <protection hidden="1"/>
    </xf>
    <xf numFmtId="165" fontId="0" fillId="3" borderId="0" xfId="0" applyNumberFormat="1" applyFill="1" applyAlignment="1" applyProtection="1">
      <protection hidden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/>
    <xf numFmtId="0" fontId="0" fillId="0" borderId="0" xfId="0" applyNumberFormat="1"/>
    <xf numFmtId="0" fontId="11" fillId="3" borderId="0" xfId="0" applyNumberFormat="1" applyFont="1" applyFill="1" applyBorder="1" applyProtection="1">
      <protection hidden="1"/>
    </xf>
    <xf numFmtId="0" fontId="1" fillId="2" borderId="0" xfId="0" applyFont="1" applyFill="1" applyBorder="1" applyAlignment="1">
      <alignment horizontal="left"/>
    </xf>
    <xf numFmtId="0" fontId="2" fillId="2" borderId="0" xfId="145" applyFill="1" applyBorder="1" applyAlignment="1" applyProtection="1">
      <alignment horizontal="left"/>
      <protection locked="0" hidden="1"/>
    </xf>
    <xf numFmtId="165" fontId="4" fillId="3" borderId="0" xfId="0" applyNumberFormat="1" applyFont="1" applyFill="1" applyBorder="1" applyAlignment="1" applyProtection="1">
      <alignment horizontal="left"/>
      <protection hidden="1"/>
    </xf>
    <xf numFmtId="0" fontId="0" fillId="2" borderId="10" xfId="0" applyFill="1" applyBorder="1" applyAlignment="1" applyProtection="1">
      <alignment horizontal="left" wrapText="1"/>
      <protection locked="0" hidden="1"/>
    </xf>
    <xf numFmtId="0" fontId="0" fillId="2" borderId="12" xfId="0" applyFill="1" applyBorder="1" applyAlignment="1" applyProtection="1">
      <alignment horizontal="left" wrapText="1"/>
      <protection locked="0" hidden="1"/>
    </xf>
    <xf numFmtId="0" fontId="0" fillId="2" borderId="11" xfId="0" applyFill="1" applyBorder="1" applyAlignment="1" applyProtection="1">
      <alignment horizontal="left" wrapText="1"/>
      <protection locked="0"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1" fillId="2" borderId="11" xfId="0" applyFont="1" applyFill="1" applyBorder="1" applyAlignment="1" applyProtection="1">
      <alignment horizontal="center"/>
      <protection hidden="1"/>
    </xf>
    <xf numFmtId="0" fontId="0" fillId="2" borderId="12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  <xf numFmtId="164" fontId="0" fillId="2" borderId="10" xfId="0" applyNumberFormat="1" applyFill="1" applyBorder="1" applyAlignment="1" applyProtection="1">
      <alignment horizontal="center"/>
      <protection hidden="1"/>
    </xf>
    <xf numFmtId="164" fontId="0" fillId="2" borderId="12" xfId="0" applyNumberFormat="1" applyFill="1" applyBorder="1" applyAlignment="1" applyProtection="1">
      <alignment horizontal="center"/>
      <protection hidden="1"/>
    </xf>
    <xf numFmtId="164" fontId="0" fillId="2" borderId="11" xfId="0" applyNumberFormat="1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1" fontId="0" fillId="2" borderId="10" xfId="0" applyNumberFormat="1" applyFill="1" applyBorder="1" applyAlignment="1" applyProtection="1">
      <alignment horizontal="center"/>
      <protection hidden="1"/>
    </xf>
    <xf numFmtId="1" fontId="0" fillId="2" borderId="12" xfId="0" applyNumberFormat="1" applyFill="1" applyBorder="1" applyAlignment="1" applyProtection="1">
      <alignment horizontal="center"/>
      <protection hidden="1"/>
    </xf>
    <xf numFmtId="1" fontId="0" fillId="2" borderId="11" xfId="0" applyNumberFormat="1" applyFill="1" applyBorder="1" applyAlignment="1" applyProtection="1">
      <alignment horizont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0" xfId="145" applyFill="1" applyAlignment="1" applyProtection="1">
      <alignment horizontal="left"/>
      <protection locked="0" hidden="1"/>
    </xf>
    <xf numFmtId="0" fontId="0" fillId="2" borderId="0" xfId="0" applyFill="1" applyBorder="1" applyAlignment="1">
      <alignment horizontal="left"/>
    </xf>
    <xf numFmtId="0" fontId="1" fillId="2" borderId="0" xfId="0" applyFont="1" applyFill="1" applyBorder="1" applyAlignment="1" applyProtection="1">
      <alignment horizontal="left"/>
      <protection hidden="1"/>
    </xf>
    <xf numFmtId="0" fontId="0" fillId="2" borderId="0" xfId="0" applyFill="1" applyBorder="1" applyAlignment="1" applyProtection="1">
      <alignment horizontal="left" vertical="top" wrapText="1"/>
      <protection hidden="1"/>
    </xf>
  </cellXfs>
  <cellStyles count="1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/>
    <cellStyle name="Normal" xfId="0" builtinId="0"/>
  </cellStyles>
  <dxfs count="18">
    <dxf>
      <font>
        <color rgb="FFFF0000"/>
      </font>
      <fill>
        <patternFill patternType="solid">
          <fgColor indexed="64"/>
          <bgColor theme="2"/>
        </patternFill>
      </fill>
    </dxf>
    <dxf>
      <font>
        <color rgb="FFFF0000"/>
      </font>
      <fill>
        <patternFill patternType="solid">
          <fgColor indexed="64"/>
          <bgColor theme="2"/>
        </patternFill>
      </fill>
    </dxf>
    <dxf>
      <font>
        <color rgb="FFFF0000"/>
      </font>
      <fill>
        <patternFill patternType="solid">
          <fgColor indexed="64"/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4000"/>
      </font>
      <fill>
        <patternFill patternType="solid">
          <fgColor indexed="64"/>
          <bgColor rgb="FFFFFF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04000"/>
      </font>
      <fill>
        <patternFill patternType="solid">
          <fgColor indexed="64"/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4000"/>
      </font>
      <fill>
        <patternFill patternType="solid">
          <fgColor indexed="64"/>
          <bgColor rgb="FFFFFF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04000"/>
      </font>
      <fill>
        <patternFill patternType="solid">
          <fgColor indexed="64"/>
          <bgColor rgb="FFFFFF66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choosemyplate.gov/" TargetMode="External"/><Relationship Id="rId20" Type="http://schemas.openxmlformats.org/officeDocument/2006/relationships/hyperlink" Target="http://ajcn.nutrition.org/content/51/2/241" TargetMode="External"/><Relationship Id="rId21" Type="http://schemas.openxmlformats.org/officeDocument/2006/relationships/hyperlink" Target="http://ajcn.nutrition.org/content/51/2/241" TargetMode="External"/><Relationship Id="rId22" Type="http://schemas.openxmlformats.org/officeDocument/2006/relationships/hyperlink" Target="http://ajcn.nutrition.org/content/51/2/241" TargetMode="External"/><Relationship Id="rId23" Type="http://schemas.openxmlformats.org/officeDocument/2006/relationships/hyperlink" Target="http://ajcn.nutrition.org/content/51/2/241" TargetMode="External"/><Relationship Id="rId24" Type="http://schemas.openxmlformats.org/officeDocument/2006/relationships/hyperlink" Target="http://ajcn.nutrition.org/content/51/2/241" TargetMode="External"/><Relationship Id="rId25" Type="http://schemas.openxmlformats.org/officeDocument/2006/relationships/hyperlink" Target="http://ajcn.nutrition.org/content/51/2/241" TargetMode="External"/><Relationship Id="rId26" Type="http://schemas.openxmlformats.org/officeDocument/2006/relationships/vmlDrawing" Target="../drawings/vmlDrawing1.vml"/><Relationship Id="rId27" Type="http://schemas.openxmlformats.org/officeDocument/2006/relationships/comments" Target="../comments1.xml"/><Relationship Id="rId10" Type="http://schemas.openxmlformats.org/officeDocument/2006/relationships/hyperlink" Target="http://www.choosemyplate.gov/" TargetMode="External"/><Relationship Id="rId11" Type="http://schemas.openxmlformats.org/officeDocument/2006/relationships/hyperlink" Target="http://www.choosemyplate.gov/" TargetMode="External"/><Relationship Id="rId12" Type="http://schemas.openxmlformats.org/officeDocument/2006/relationships/hyperlink" Target="http://www.choosemyplate.gov/" TargetMode="External"/><Relationship Id="rId13" Type="http://schemas.openxmlformats.org/officeDocument/2006/relationships/hyperlink" Target="http://dx.doi.org/10.1016/S0002-8223(98)00100-X" TargetMode="External"/><Relationship Id="rId14" Type="http://schemas.openxmlformats.org/officeDocument/2006/relationships/hyperlink" Target="http://dx.doi.org/10.1016/S0002-8223(98)00100-X" TargetMode="External"/><Relationship Id="rId15" Type="http://schemas.openxmlformats.org/officeDocument/2006/relationships/hyperlink" Target="http://dx.doi.org/10.1016/S0002-8223(98)00100-X" TargetMode="External"/><Relationship Id="rId16" Type="http://schemas.openxmlformats.org/officeDocument/2006/relationships/hyperlink" Target="http://dx.doi.org/10.1016/S0002-8223(98)00100-X" TargetMode="External"/><Relationship Id="rId17" Type="http://schemas.openxmlformats.org/officeDocument/2006/relationships/hyperlink" Target="http://dx.doi.org/10.1016/S0002-8223(98)00100-X" TargetMode="External"/><Relationship Id="rId18" Type="http://schemas.openxmlformats.org/officeDocument/2006/relationships/hyperlink" Target="http://dx.doi.org/10.1016/S0002-8223(98)00100-X" TargetMode="External"/><Relationship Id="rId19" Type="http://schemas.openxmlformats.org/officeDocument/2006/relationships/hyperlink" Target="http://dx.doi.org/10.1016/S0002-8223(98)00100-X" TargetMode="External"/><Relationship Id="rId1" Type="http://schemas.openxmlformats.org/officeDocument/2006/relationships/hyperlink" Target="http://www.letsmove.gov/" TargetMode="External"/><Relationship Id="rId2" Type="http://schemas.openxmlformats.org/officeDocument/2006/relationships/hyperlink" Target="http://www.letsmove.gov/" TargetMode="External"/><Relationship Id="rId3" Type="http://schemas.openxmlformats.org/officeDocument/2006/relationships/hyperlink" Target="http://www.letsmove.gov/" TargetMode="External"/><Relationship Id="rId4" Type="http://schemas.openxmlformats.org/officeDocument/2006/relationships/hyperlink" Target="http://www.letsmove.gov/" TargetMode="External"/><Relationship Id="rId5" Type="http://schemas.openxmlformats.org/officeDocument/2006/relationships/hyperlink" Target="http://www.letsmove.gov/" TargetMode="External"/><Relationship Id="rId6" Type="http://schemas.openxmlformats.org/officeDocument/2006/relationships/hyperlink" Target="http://www.letsmove.gov/" TargetMode="External"/><Relationship Id="rId7" Type="http://schemas.openxmlformats.org/officeDocument/2006/relationships/hyperlink" Target="http://www.letsmove.gov/" TargetMode="External"/><Relationship Id="rId8" Type="http://schemas.openxmlformats.org/officeDocument/2006/relationships/hyperlink" Target="http://www.choosemyplate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abSelected="1" workbookViewId="0">
      <selection activeCell="D5" sqref="D5"/>
    </sheetView>
  </sheetViews>
  <sheetFormatPr baseColWidth="10" defaultRowHeight="15" x14ac:dyDescent="0"/>
  <cols>
    <col min="1" max="1" width="3.5" customWidth="1"/>
    <col min="2" max="2" width="7.83203125" customWidth="1"/>
    <col min="3" max="3" width="4" customWidth="1"/>
    <col min="4" max="4" width="10.5" customWidth="1"/>
    <col min="5" max="5" width="3.5" customWidth="1"/>
    <col min="6" max="6" width="3.83203125" customWidth="1"/>
    <col min="7" max="7" width="12" customWidth="1"/>
    <col min="8" max="8" width="2" customWidth="1"/>
    <col min="9" max="9" width="7.83203125" customWidth="1"/>
    <col min="10" max="10" width="6.6640625" style="2" customWidth="1"/>
    <col min="11" max="11" width="9.6640625" customWidth="1"/>
    <col min="12" max="12" width="20.1640625" customWidth="1"/>
    <col min="14" max="14" width="14.1640625" customWidth="1"/>
  </cols>
  <sheetData>
    <row r="1" spans="1:26">
      <c r="A1" s="9"/>
      <c r="B1" s="10"/>
      <c r="C1" s="10"/>
      <c r="D1" s="10"/>
      <c r="E1" s="10"/>
      <c r="F1" s="10"/>
      <c r="G1" s="10"/>
      <c r="H1" s="10"/>
      <c r="I1" s="10"/>
      <c r="J1" s="11"/>
      <c r="K1" s="10"/>
      <c r="L1" s="10"/>
      <c r="M1" s="10"/>
      <c r="N1" s="10"/>
      <c r="O1" s="12"/>
      <c r="P1" s="36"/>
      <c r="Q1" s="37" t="s">
        <v>1</v>
      </c>
      <c r="R1" s="37" t="s">
        <v>14</v>
      </c>
      <c r="S1" s="37"/>
      <c r="T1" s="37"/>
      <c r="U1" s="37"/>
      <c r="V1" s="37"/>
      <c r="W1" s="37"/>
      <c r="X1" s="37" t="str">
        <f>IF(I7=R1,"1.2",IF(I7=R2,"1.375",IF(I7=R3,"1.55",IF(I7=R4,"1.725",IF(I7=R5,"1.9","No Value")))))</f>
        <v>No Value</v>
      </c>
      <c r="Y1" s="52">
        <v>1</v>
      </c>
      <c r="Z1" s="52">
        <v>0</v>
      </c>
    </row>
    <row r="2" spans="1:26">
      <c r="A2" s="13"/>
      <c r="B2" s="77" t="s">
        <v>55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15"/>
      <c r="N2" s="15"/>
      <c r="O2" s="16"/>
      <c r="P2" s="36"/>
      <c r="Q2" s="37" t="s">
        <v>2</v>
      </c>
      <c r="R2" s="37" t="s">
        <v>15</v>
      </c>
      <c r="S2" s="37"/>
      <c r="T2" s="37"/>
      <c r="U2" s="37"/>
      <c r="V2" s="37"/>
      <c r="W2" s="37"/>
      <c r="X2" s="37"/>
      <c r="Y2" s="52">
        <v>2</v>
      </c>
      <c r="Z2" s="52">
        <v>0.25</v>
      </c>
    </row>
    <row r="3" spans="1:26">
      <c r="A3" s="13"/>
      <c r="B3" s="15"/>
      <c r="C3" s="15"/>
      <c r="D3" s="15"/>
      <c r="E3" s="15"/>
      <c r="F3" s="15"/>
      <c r="G3" s="15"/>
      <c r="H3" s="15"/>
      <c r="I3" s="15"/>
      <c r="J3" s="14"/>
      <c r="K3" s="15"/>
      <c r="L3" s="15"/>
      <c r="M3" s="15"/>
      <c r="N3" s="15"/>
      <c r="O3" s="16"/>
      <c r="P3" s="36"/>
      <c r="Q3" s="37"/>
      <c r="R3" s="37" t="s">
        <v>16</v>
      </c>
      <c r="S3" s="37"/>
      <c r="T3" s="37"/>
      <c r="U3" s="37"/>
      <c r="V3" s="37"/>
      <c r="W3" s="37"/>
      <c r="X3" s="37"/>
      <c r="Y3" s="52">
        <v>3</v>
      </c>
      <c r="Z3" s="52">
        <v>0.5</v>
      </c>
    </row>
    <row r="4" spans="1:26">
      <c r="A4" s="13"/>
      <c r="B4" s="15"/>
      <c r="C4" s="15"/>
      <c r="D4" s="15"/>
      <c r="E4" s="15"/>
      <c r="F4" s="15"/>
      <c r="G4" s="15"/>
      <c r="H4" s="15"/>
      <c r="I4" s="15"/>
      <c r="J4" s="14"/>
      <c r="K4" s="15"/>
      <c r="L4" s="15"/>
      <c r="M4" s="15"/>
      <c r="N4" s="15"/>
      <c r="O4" s="16"/>
      <c r="P4" s="36"/>
      <c r="Q4" s="37"/>
      <c r="R4" s="37" t="s">
        <v>17</v>
      </c>
      <c r="S4" s="37"/>
      <c r="T4" s="37"/>
      <c r="U4" s="37"/>
      <c r="V4" s="37"/>
      <c r="W4" s="37"/>
      <c r="X4" s="37"/>
      <c r="Y4" s="52">
        <v>4</v>
      </c>
      <c r="Z4" s="52">
        <v>0.75</v>
      </c>
    </row>
    <row r="5" spans="1:26">
      <c r="A5" s="13"/>
      <c r="B5" s="7" t="s">
        <v>0</v>
      </c>
      <c r="C5" s="15"/>
      <c r="D5" s="4"/>
      <c r="E5" s="15"/>
      <c r="F5" s="15"/>
      <c r="G5" s="7" t="s">
        <v>4</v>
      </c>
      <c r="H5" s="15"/>
      <c r="I5" s="5"/>
      <c r="J5" s="17" t="s">
        <v>7</v>
      </c>
      <c r="K5" s="6"/>
      <c r="L5" s="15" t="s">
        <v>8</v>
      </c>
      <c r="M5" s="15"/>
      <c r="N5" s="15"/>
      <c r="O5" s="16"/>
      <c r="P5" s="36"/>
      <c r="Q5" s="37"/>
      <c r="R5" s="37" t="s">
        <v>56</v>
      </c>
      <c r="S5" s="37"/>
      <c r="T5" s="37"/>
      <c r="U5" s="37"/>
      <c r="V5" s="37"/>
      <c r="W5" s="37"/>
      <c r="X5" s="37"/>
      <c r="Y5" s="52">
        <v>5</v>
      </c>
      <c r="Z5" s="52">
        <v>1</v>
      </c>
    </row>
    <row r="6" spans="1:26" ht="12" customHeight="1">
      <c r="A6" s="13"/>
      <c r="B6" s="15"/>
      <c r="C6" s="15"/>
      <c r="D6" s="15"/>
      <c r="E6" s="15"/>
      <c r="F6" s="15"/>
      <c r="G6" s="15"/>
      <c r="H6" s="15"/>
      <c r="I6" s="15"/>
      <c r="J6" s="14"/>
      <c r="K6" s="15"/>
      <c r="L6" s="15"/>
      <c r="M6" s="15"/>
      <c r="N6" s="15"/>
      <c r="O6" s="16"/>
      <c r="P6" s="36"/>
      <c r="Q6" s="37"/>
      <c r="R6" s="37"/>
      <c r="S6" s="37"/>
      <c r="T6" s="37"/>
      <c r="U6" s="37"/>
      <c r="V6" s="37"/>
      <c r="W6" s="37"/>
      <c r="X6" s="37"/>
      <c r="Y6" s="52">
        <v>6</v>
      </c>
      <c r="Z6" s="52">
        <v>1.25</v>
      </c>
    </row>
    <row r="7" spans="1:26" ht="16" customHeight="1">
      <c r="A7" s="13"/>
      <c r="B7" s="7" t="s">
        <v>3</v>
      </c>
      <c r="C7" s="15"/>
      <c r="D7" s="4"/>
      <c r="E7" s="17" t="s">
        <v>9</v>
      </c>
      <c r="F7" s="15"/>
      <c r="G7" s="7" t="s">
        <v>6</v>
      </c>
      <c r="H7" s="15"/>
      <c r="I7" s="56"/>
      <c r="J7" s="57"/>
      <c r="K7" s="57"/>
      <c r="L7" s="57"/>
      <c r="M7" s="57"/>
      <c r="N7" s="58"/>
      <c r="O7" s="16"/>
      <c r="P7" s="36"/>
      <c r="Q7" s="37"/>
      <c r="R7" s="37"/>
      <c r="S7" s="37"/>
      <c r="T7" s="37"/>
      <c r="U7" s="37"/>
      <c r="V7" s="37"/>
      <c r="W7" s="37"/>
      <c r="X7" s="37"/>
      <c r="Y7" s="52">
        <v>7</v>
      </c>
      <c r="Z7" s="52">
        <v>1.5</v>
      </c>
    </row>
    <row r="8" spans="1:26" ht="12" customHeight="1">
      <c r="A8" s="13"/>
      <c r="B8" s="15"/>
      <c r="C8" s="15"/>
      <c r="D8" s="15"/>
      <c r="E8" s="14"/>
      <c r="F8" s="15"/>
      <c r="G8" s="15"/>
      <c r="H8" s="15"/>
      <c r="I8" s="15"/>
      <c r="J8" s="14"/>
      <c r="K8" s="15"/>
      <c r="L8" s="15"/>
      <c r="M8" s="15"/>
      <c r="N8" s="15"/>
      <c r="O8" s="16"/>
      <c r="P8" s="36"/>
      <c r="Q8" s="37" t="s">
        <v>11</v>
      </c>
      <c r="R8" s="37">
        <f>D9/2.204623</f>
        <v>0</v>
      </c>
      <c r="S8" s="37"/>
      <c r="T8" s="37"/>
      <c r="U8" s="37"/>
      <c r="V8" s="37"/>
      <c r="W8" s="37"/>
      <c r="X8" s="37"/>
      <c r="Y8" s="52"/>
      <c r="Z8" s="52">
        <v>1.75</v>
      </c>
    </row>
    <row r="9" spans="1:26">
      <c r="A9" s="13"/>
      <c r="B9" s="7" t="s">
        <v>5</v>
      </c>
      <c r="C9" s="15"/>
      <c r="D9" s="5"/>
      <c r="E9" s="17" t="s">
        <v>10</v>
      </c>
      <c r="F9" s="17"/>
      <c r="G9" s="15"/>
      <c r="H9" s="15"/>
      <c r="I9" s="15"/>
      <c r="J9" s="14"/>
      <c r="K9" s="15"/>
      <c r="L9" s="15"/>
      <c r="M9" s="15"/>
      <c r="N9" s="15"/>
      <c r="O9" s="16"/>
      <c r="P9" s="36"/>
      <c r="Q9" s="37" t="s">
        <v>13</v>
      </c>
      <c r="R9" s="37">
        <f>(I5*12)+K5</f>
        <v>0</v>
      </c>
      <c r="S9" s="37"/>
      <c r="T9" s="37"/>
      <c r="U9" s="37"/>
      <c r="V9" s="37"/>
      <c r="W9" s="37"/>
      <c r="X9" s="37"/>
      <c r="Y9" s="52"/>
      <c r="Z9" s="52">
        <v>2</v>
      </c>
    </row>
    <row r="10" spans="1:26">
      <c r="A10" s="13"/>
      <c r="B10" s="15"/>
      <c r="C10" s="15"/>
      <c r="D10" s="15"/>
      <c r="E10" s="15"/>
      <c r="F10" s="15"/>
      <c r="G10" s="15"/>
      <c r="H10" s="14"/>
      <c r="I10" s="15"/>
      <c r="J10" s="14"/>
      <c r="K10" s="15"/>
      <c r="L10" s="15"/>
      <c r="M10" s="15"/>
      <c r="N10" s="15"/>
      <c r="O10" s="16"/>
      <c r="P10" s="36"/>
      <c r="Q10" s="37" t="s">
        <v>12</v>
      </c>
      <c r="R10" s="37">
        <f>R9*0.0254</f>
        <v>0</v>
      </c>
      <c r="S10" s="37"/>
      <c r="T10" s="37" t="s">
        <v>18</v>
      </c>
      <c r="U10" s="37" t="s">
        <v>24</v>
      </c>
      <c r="V10" s="37"/>
      <c r="W10" s="37"/>
      <c r="X10" s="37"/>
      <c r="Y10" s="52"/>
      <c r="Z10" s="52">
        <v>2.25</v>
      </c>
    </row>
    <row r="11" spans="1:26">
      <c r="A11" s="13"/>
      <c r="B11" s="15"/>
      <c r="C11" s="15"/>
      <c r="D11" s="15"/>
      <c r="E11" s="15"/>
      <c r="F11" s="15"/>
      <c r="G11" s="15"/>
      <c r="H11" s="15"/>
      <c r="I11" s="15"/>
      <c r="J11" s="14"/>
      <c r="K11" s="15"/>
      <c r="L11" s="15"/>
      <c r="M11" s="15"/>
      <c r="N11" s="15"/>
      <c r="O11" s="16"/>
      <c r="P11" s="36"/>
      <c r="Q11" s="38"/>
      <c r="R11" s="37"/>
      <c r="S11" s="37"/>
      <c r="T11" s="37" t="s">
        <v>19</v>
      </c>
      <c r="U11" s="37" t="s">
        <v>23</v>
      </c>
      <c r="V11" s="37"/>
      <c r="W11" s="37">
        <v>2.5399999999999999E-2</v>
      </c>
      <c r="X11" s="37"/>
      <c r="Y11" s="52"/>
      <c r="Z11" s="52">
        <v>2.5</v>
      </c>
    </row>
    <row r="12" spans="1:26" ht="16">
      <c r="A12" s="13"/>
      <c r="B12" s="59" t="s">
        <v>37</v>
      </c>
      <c r="C12" s="61"/>
      <c r="D12" s="62"/>
      <c r="E12" s="15"/>
      <c r="F12" s="15"/>
      <c r="G12" s="15"/>
      <c r="H12" s="72" t="s">
        <v>42</v>
      </c>
      <c r="I12" s="73"/>
      <c r="J12" s="73"/>
      <c r="K12" s="74"/>
      <c r="L12" s="15"/>
      <c r="M12" s="59" t="s">
        <v>43</v>
      </c>
      <c r="N12" s="60"/>
      <c r="O12" s="16"/>
      <c r="P12" s="36"/>
      <c r="Q12" s="38"/>
      <c r="R12" s="37"/>
      <c r="S12" s="37"/>
      <c r="T12" s="37"/>
      <c r="U12" s="37"/>
      <c r="V12" s="37"/>
      <c r="W12" s="37"/>
      <c r="X12" s="37"/>
      <c r="Y12" s="52"/>
      <c r="Z12" s="52">
        <v>2.75</v>
      </c>
    </row>
    <row r="13" spans="1:26">
      <c r="A13" s="13"/>
      <c r="B13" s="63" t="str">
        <f>IF(D9+I5=0,"Enter Height and Weight",IF(I5=0,"Enter Height",IF(K5="","Enter Height",IF(D9=0,"Enter Weight",((D9)/(2.204623))/((((I5*12)+(K5))*(0.0254))^2)))))</f>
        <v>Enter Height and Weight</v>
      </c>
      <c r="C13" s="64"/>
      <c r="D13" s="65"/>
      <c r="E13" s="15"/>
      <c r="F13" s="15"/>
      <c r="G13" s="15"/>
      <c r="H13" s="69" t="str">
        <f>IF(D9="","Enter Physical Information",IF(D7="","Enter Physical Information",IF(D5="","Enter Physical Information",IF(I5="","Enter Physical Information",IF(K5="","Enter Physical Information",IF(D5="Male",(((66.473+(13.7516*(D9/2.204623))+(5.0033*(((I5*12)+(K5)))*2.54)-(6.755*D7))+((10*(D9/2.204623))+(6.25*((I5*12)+(K5))*2.54)-(5*D7)+5))/2),IF(D5="Female",(((655.0955+(9.5634*(D9/2.204623))+(1.8496*((I5*12)+(K5))*2.54)-(4.6756*D7))+((10*(D9/2.204623))+(6.25*((I5*12)+(K5))*2.54)-(5*D7)-161))/2),"Error")))))))</f>
        <v>Enter Physical Information</v>
      </c>
      <c r="I13" s="70"/>
      <c r="J13" s="70"/>
      <c r="K13" s="71"/>
      <c r="L13" s="15" t="s">
        <v>28</v>
      </c>
      <c r="M13" s="69" t="str">
        <f>IF(D9="","Enter Physical Information",IF(D7="","Enter Physical Information",IF(D5="","Enter Physical Information",IF(I5="","Enter Physical Information",IF(K5="","Enter Physical Information",IF(I7="","Enter Activity Level",IF(D5="Male",(((S14*X1)+(S17*X1))/2),IF(D5="Female",(((S15*X1)+(S18*X1))/2),""))))))))</f>
        <v>Enter Physical Information</v>
      </c>
      <c r="N13" s="71"/>
      <c r="O13" s="16" t="s">
        <v>28</v>
      </c>
      <c r="P13" s="36"/>
      <c r="Q13" s="38"/>
      <c r="R13" s="37"/>
      <c r="S13" s="37"/>
      <c r="T13" s="37"/>
      <c r="U13" s="37"/>
      <c r="V13" s="39" t="s">
        <v>32</v>
      </c>
      <c r="W13" s="37"/>
      <c r="X13" s="37"/>
      <c r="Y13" s="52"/>
      <c r="Z13" s="52">
        <v>3</v>
      </c>
    </row>
    <row r="14" spans="1:26">
      <c r="A14" s="13"/>
      <c r="B14" s="66" t="str">
        <f>IF(B13="Enter Height and Weight","",IF(B13="Enter Height","",IF(B13="Enter Weight","",IF(B13&gt;35,"Severely Obese",IF(B13&gt;30,"Obese",IF(B13&gt;25,"Overweight",IF(B13&gt;18.5,"Normal",IF(B13&gt;16,"Underweight","Severely Underweight"))))))))</f>
        <v/>
      </c>
      <c r="C14" s="67"/>
      <c r="D14" s="68"/>
      <c r="E14" s="15"/>
      <c r="F14" s="15"/>
      <c r="G14" s="15"/>
      <c r="H14" s="15"/>
      <c r="I14" s="15"/>
      <c r="J14" s="14"/>
      <c r="K14" s="15"/>
      <c r="L14" s="15"/>
      <c r="M14" s="15"/>
      <c r="N14" s="15"/>
      <c r="O14" s="16"/>
      <c r="P14" s="36"/>
      <c r="Q14" s="38" t="s">
        <v>57</v>
      </c>
      <c r="R14" s="37"/>
      <c r="S14" s="40">
        <f>66.473+(13.7516*(D9/2.204623))+(5.0033*(((I5*12)+(K5)))*2.54)-(6.755*D7)</f>
        <v>66.472999999999999</v>
      </c>
      <c r="T14" s="40"/>
      <c r="U14" s="40"/>
      <c r="V14" s="40" t="e">
        <f>S14*X1</f>
        <v>#VALUE!</v>
      </c>
      <c r="W14" s="41" t="s">
        <v>33</v>
      </c>
      <c r="X14" s="37"/>
      <c r="Y14" s="52"/>
      <c r="Z14" s="52">
        <v>3.25</v>
      </c>
    </row>
    <row r="15" spans="1:26">
      <c r="A15" s="13"/>
      <c r="B15" s="15"/>
      <c r="C15" s="8"/>
      <c r="D15" s="15"/>
      <c r="E15" s="15"/>
      <c r="F15" s="15"/>
      <c r="G15" s="15"/>
      <c r="H15" s="15"/>
      <c r="I15" s="15"/>
      <c r="J15" s="14"/>
      <c r="K15" s="15"/>
      <c r="L15" s="15"/>
      <c r="M15" s="15"/>
      <c r="N15" s="15"/>
      <c r="O15" s="16"/>
      <c r="P15" s="36"/>
      <c r="Q15" s="38" t="s">
        <v>58</v>
      </c>
      <c r="R15" s="37"/>
      <c r="S15" s="40">
        <f>655.0955+(9.5634*(D9/2.204623))+(1.8496*((I5*12)+(K5))*2.54)-(4.6756*D7)</f>
        <v>655.09550000000002</v>
      </c>
      <c r="T15" s="40" t="s">
        <v>31</v>
      </c>
      <c r="U15" s="40">
        <f>(S14+S17)/2</f>
        <v>35.736499999999999</v>
      </c>
      <c r="V15" s="40" t="e">
        <f>(S15*X1)</f>
        <v>#VALUE!</v>
      </c>
      <c r="W15" s="40" t="e">
        <f>(V14+V17)/2</f>
        <v>#VALUE!</v>
      </c>
      <c r="X15" s="37"/>
      <c r="Y15" s="52"/>
      <c r="Z15" s="52">
        <v>3.5</v>
      </c>
    </row>
    <row r="16" spans="1:26">
      <c r="A16" s="13"/>
      <c r="B16" s="15"/>
      <c r="C16" s="14"/>
      <c r="D16" s="15"/>
      <c r="E16" s="15"/>
      <c r="F16" s="15"/>
      <c r="G16" s="15"/>
      <c r="H16" s="15"/>
      <c r="I16" s="15"/>
      <c r="J16" s="14"/>
      <c r="K16" s="15"/>
      <c r="L16" s="15"/>
      <c r="M16" s="15"/>
      <c r="N16" s="15"/>
      <c r="O16" s="16"/>
      <c r="P16" s="36"/>
      <c r="Q16" s="38"/>
      <c r="R16" s="37"/>
      <c r="S16" s="40"/>
      <c r="T16" s="40" t="s">
        <v>30</v>
      </c>
      <c r="U16" s="40">
        <f>(S15+S18)/2</f>
        <v>247.04775000000001</v>
      </c>
      <c r="V16" s="40"/>
      <c r="W16" s="40"/>
      <c r="X16" s="37"/>
      <c r="Y16" s="52"/>
      <c r="Z16" s="52">
        <v>3.75</v>
      </c>
    </row>
    <row r="17" spans="1:26">
      <c r="A17" s="13"/>
      <c r="B17" s="53" t="s">
        <v>35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22"/>
      <c r="N17" s="15"/>
      <c r="O17" s="16"/>
      <c r="P17" s="36"/>
      <c r="Q17" s="55" t="s">
        <v>21</v>
      </c>
      <c r="R17" s="55"/>
      <c r="S17" s="40">
        <f>((10*(D9/2.204623))+(6.25*((I5*12)+(K5))*2.54)-(5*D7)+5)</f>
        <v>5</v>
      </c>
      <c r="T17" s="40"/>
      <c r="U17" s="40"/>
      <c r="V17" s="40" t="e">
        <f>S17*X1</f>
        <v>#VALUE!</v>
      </c>
      <c r="W17" s="41" t="s">
        <v>34</v>
      </c>
      <c r="X17" s="37"/>
      <c r="Y17" s="52"/>
      <c r="Z17" s="52">
        <v>4</v>
      </c>
    </row>
    <row r="18" spans="1:26">
      <c r="A18" s="13"/>
      <c r="B18" s="18"/>
      <c r="C18" s="18"/>
      <c r="D18" s="18"/>
      <c r="E18" s="18"/>
      <c r="F18" s="18"/>
      <c r="G18" s="18"/>
      <c r="H18" s="18"/>
      <c r="I18" s="18"/>
      <c r="J18" s="19"/>
      <c r="K18" s="18"/>
      <c r="L18" s="18"/>
      <c r="M18" s="18"/>
      <c r="N18" s="18"/>
      <c r="O18" s="20"/>
      <c r="P18" s="36"/>
      <c r="Q18" s="38" t="s">
        <v>22</v>
      </c>
      <c r="R18" s="37"/>
      <c r="S18" s="40">
        <f>((10*(D9/2.204623))+(6.25*((I5*12)+(K5))*2.54)-(5*D7)-161)</f>
        <v>-161</v>
      </c>
      <c r="T18" s="40"/>
      <c r="U18" s="40"/>
      <c r="V18" s="40" t="e">
        <f>S18*X1</f>
        <v>#VALUE!</v>
      </c>
      <c r="W18" s="40" t="e">
        <f>(V15+V18)/2</f>
        <v>#VALUE!</v>
      </c>
      <c r="X18" s="37"/>
      <c r="Y18" s="52"/>
      <c r="Z18" s="52">
        <v>4.25</v>
      </c>
    </row>
    <row r="19" spans="1:26" ht="15" customHeight="1">
      <c r="A19" s="21"/>
      <c r="B19" s="78" t="s">
        <v>40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25"/>
      <c r="P19" s="36"/>
      <c r="Q19" s="38"/>
      <c r="R19" s="37"/>
      <c r="S19" s="40"/>
      <c r="T19" s="40"/>
      <c r="U19" s="40"/>
      <c r="V19" s="40"/>
      <c r="W19" s="40"/>
      <c r="X19" s="37"/>
      <c r="Y19" s="52"/>
      <c r="Z19" s="52">
        <v>4.5</v>
      </c>
    </row>
    <row r="20" spans="1:26" ht="15" customHeight="1">
      <c r="A20" s="21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25"/>
      <c r="P20" s="36"/>
      <c r="Q20" s="38" t="s">
        <v>25</v>
      </c>
      <c r="R20" s="37"/>
      <c r="S20" s="42" t="e">
        <f>(662-(9.53*D7)+X1*((15.91*(D9/2.204623))+(539.6*(((I5*12)+(K5))*0.0254))))</f>
        <v>#VALUE!</v>
      </c>
      <c r="T20" s="40"/>
      <c r="U20" s="40" t="s">
        <v>27</v>
      </c>
      <c r="V20" s="40"/>
      <c r="W20" s="40"/>
      <c r="X20" s="37"/>
      <c r="Y20" s="52"/>
      <c r="Z20" s="52">
        <v>4.75</v>
      </c>
    </row>
    <row r="21" spans="1:26">
      <c r="A21" s="21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25"/>
      <c r="P21" s="36"/>
      <c r="Q21" s="38" t="s">
        <v>26</v>
      </c>
      <c r="R21" s="37"/>
      <c r="S21" s="42" t="e">
        <f>(354-(6.91*D7)+X1*((9.36*(D9/2.204623))+(726*(((I5*12)+(K5))*0.0254))))</f>
        <v>#VALUE!</v>
      </c>
      <c r="T21" s="40"/>
      <c r="U21" s="40"/>
      <c r="V21" s="40"/>
      <c r="W21" s="40"/>
      <c r="X21" s="37"/>
      <c r="Y21" s="52"/>
      <c r="Z21" s="52">
        <v>5</v>
      </c>
    </row>
    <row r="22" spans="1:26" ht="15" customHeight="1">
      <c r="A22" s="21"/>
      <c r="B22" s="54" t="s">
        <v>38</v>
      </c>
      <c r="C22" s="54"/>
      <c r="D22" s="54"/>
      <c r="E22" s="54"/>
      <c r="F22" s="54"/>
      <c r="G22" s="24"/>
      <c r="H22" s="24"/>
      <c r="I22" s="24"/>
      <c r="J22" s="24"/>
      <c r="K22" s="24"/>
      <c r="L22" s="15"/>
      <c r="M22" s="18"/>
      <c r="N22" s="18"/>
      <c r="O22" s="20"/>
      <c r="P22" s="36"/>
      <c r="Q22" s="38"/>
      <c r="R22" s="37"/>
      <c r="S22" s="43"/>
      <c r="T22" s="37"/>
      <c r="U22" s="37"/>
      <c r="V22" s="37"/>
      <c r="W22" s="37"/>
      <c r="X22" s="37"/>
      <c r="Y22" s="52"/>
      <c r="Z22" s="52">
        <v>5.25</v>
      </c>
    </row>
    <row r="23" spans="1:26" ht="8" customHeight="1">
      <c r="A23" s="21"/>
      <c r="B23" s="18"/>
      <c r="C23" s="18"/>
      <c r="D23" s="18"/>
      <c r="E23" s="18"/>
      <c r="F23" s="18"/>
      <c r="G23" s="18"/>
      <c r="H23" s="18"/>
      <c r="I23" s="18"/>
      <c r="J23" s="19"/>
      <c r="K23" s="18"/>
      <c r="L23" s="18"/>
      <c r="M23" s="18"/>
      <c r="N23" s="18"/>
      <c r="O23" s="20"/>
      <c r="P23" s="36"/>
      <c r="Q23" s="37" t="s">
        <v>20</v>
      </c>
      <c r="R23" s="37"/>
      <c r="S23" s="37"/>
      <c r="T23" s="37" t="s">
        <v>29</v>
      </c>
      <c r="U23" s="37"/>
      <c r="V23" s="37"/>
      <c r="W23" s="37"/>
      <c r="X23" s="37"/>
      <c r="Y23" s="52"/>
      <c r="Z23" s="52">
        <v>5.5</v>
      </c>
    </row>
    <row r="24" spans="1:26" ht="15" customHeight="1">
      <c r="A24" s="21"/>
      <c r="B24" s="78" t="s">
        <v>41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25"/>
      <c r="P24" s="36"/>
      <c r="Q24" s="37" t="str">
        <f>IF(D5="Male",(662-(9.53*D7)+X1*((15.91*(D9/2.204623))+(539.6*(((I5*12)+(K5))*0.0254)))),IF(D5="Female",(354-(6.91*D7)+X1*((9.36*(D9/2.204623))+(726*(((I5*12)+(K5))*0.0254)))),""))</f>
        <v/>
      </c>
      <c r="R24" s="37"/>
      <c r="S24" s="37"/>
      <c r="T24" s="37"/>
      <c r="U24" s="37"/>
      <c r="V24" s="37"/>
      <c r="W24" s="37"/>
      <c r="X24" s="37"/>
      <c r="Y24" s="52"/>
      <c r="Z24" s="52">
        <v>5.75</v>
      </c>
    </row>
    <row r="25" spans="1:26">
      <c r="A25" s="21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25"/>
      <c r="P25" s="36"/>
      <c r="Q25" s="38"/>
      <c r="R25" s="37"/>
      <c r="S25" s="37"/>
      <c r="T25" s="37"/>
      <c r="U25" s="37"/>
      <c r="V25" s="37"/>
      <c r="W25" s="37"/>
      <c r="X25" s="37"/>
      <c r="Y25" s="52"/>
      <c r="Z25" s="52">
        <v>6</v>
      </c>
    </row>
    <row r="26" spans="1:26">
      <c r="A26" s="21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25"/>
      <c r="P26" s="44"/>
      <c r="Q26" s="45"/>
      <c r="R26" s="45"/>
      <c r="S26" s="37"/>
      <c r="T26" s="37"/>
      <c r="U26" s="37"/>
      <c r="V26" s="37"/>
      <c r="W26" s="37"/>
      <c r="X26" s="37"/>
      <c r="Y26" s="52"/>
      <c r="Z26" s="52">
        <v>6.25</v>
      </c>
    </row>
    <row r="27" spans="1:26" ht="15" customHeight="1">
      <c r="A27" s="21"/>
      <c r="B27" s="54" t="s">
        <v>39</v>
      </c>
      <c r="C27" s="54"/>
      <c r="D27" s="54"/>
      <c r="E27" s="54"/>
      <c r="F27" s="18"/>
      <c r="G27" s="18"/>
      <c r="H27" s="18"/>
      <c r="I27" s="18"/>
      <c r="J27" s="19"/>
      <c r="K27" s="18"/>
      <c r="L27" s="18"/>
      <c r="M27" s="18"/>
      <c r="N27" s="18"/>
      <c r="O27" s="20"/>
      <c r="P27" s="36"/>
      <c r="Q27" s="38"/>
      <c r="R27" s="37"/>
      <c r="S27" s="37"/>
      <c r="T27" s="37"/>
      <c r="U27" s="37"/>
      <c r="V27" s="37"/>
      <c r="W27" s="37"/>
      <c r="X27" s="37"/>
      <c r="Y27" s="52"/>
      <c r="Z27" s="52">
        <v>6.5</v>
      </c>
    </row>
    <row r="28" spans="1:26">
      <c r="A28" s="21"/>
      <c r="B28" s="18"/>
      <c r="C28" s="18"/>
      <c r="D28" s="18"/>
      <c r="E28" s="18"/>
      <c r="F28" s="18"/>
      <c r="G28" s="18"/>
      <c r="H28" s="18"/>
      <c r="I28" s="18"/>
      <c r="J28" s="19"/>
      <c r="K28" s="18"/>
      <c r="L28" s="18"/>
      <c r="M28" s="18"/>
      <c r="N28" s="18"/>
      <c r="O28" s="20"/>
      <c r="P28" s="36"/>
      <c r="Q28" s="38"/>
      <c r="R28" s="45"/>
      <c r="S28" s="46"/>
      <c r="T28" s="46"/>
      <c r="U28" s="37"/>
      <c r="V28" s="37"/>
      <c r="W28" s="37"/>
      <c r="X28" s="37"/>
      <c r="Y28" s="52"/>
      <c r="Z28" s="52">
        <v>6.75</v>
      </c>
    </row>
    <row r="29" spans="1:26">
      <c r="A29" s="21"/>
      <c r="B29" s="53" t="s">
        <v>36</v>
      </c>
      <c r="C29" s="53"/>
      <c r="D29" s="53"/>
      <c r="E29" s="18"/>
      <c r="F29" s="18"/>
      <c r="G29" s="18"/>
      <c r="H29" s="18"/>
      <c r="I29" s="18"/>
      <c r="J29" s="19"/>
      <c r="K29" s="18"/>
      <c r="L29" s="18"/>
      <c r="M29" s="18"/>
      <c r="N29" s="18"/>
      <c r="O29" s="20"/>
      <c r="P29" s="36"/>
      <c r="Q29" s="38"/>
      <c r="R29" s="37"/>
      <c r="S29" s="37"/>
      <c r="T29" s="37"/>
      <c r="U29" s="37"/>
      <c r="V29" s="37"/>
      <c r="W29" s="37"/>
      <c r="X29" s="37"/>
      <c r="Y29" s="52"/>
      <c r="Z29" s="52">
        <v>7</v>
      </c>
    </row>
    <row r="30" spans="1:26">
      <c r="A30" s="21"/>
      <c r="B30" s="76" t="s">
        <v>51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27"/>
      <c r="N30" s="27"/>
      <c r="O30" s="28"/>
      <c r="P30" s="36"/>
      <c r="Q30" s="38"/>
      <c r="R30" s="45"/>
      <c r="S30" s="37"/>
      <c r="T30" s="37"/>
      <c r="U30" s="37"/>
      <c r="V30" s="37"/>
      <c r="W30" s="37"/>
      <c r="X30" s="37"/>
      <c r="Y30" s="52"/>
      <c r="Z30" s="52">
        <v>7.25</v>
      </c>
    </row>
    <row r="31" spans="1:26">
      <c r="A31" s="21"/>
      <c r="B31" s="29"/>
      <c r="C31" s="76" t="s">
        <v>48</v>
      </c>
      <c r="D31" s="76"/>
      <c r="E31" s="76"/>
      <c r="F31" s="76"/>
      <c r="G31" s="76"/>
      <c r="H31" s="76"/>
      <c r="I31" s="76"/>
      <c r="J31" s="76"/>
      <c r="K31" s="76"/>
      <c r="L31" s="76"/>
      <c r="M31" s="24"/>
      <c r="N31" s="24"/>
      <c r="O31" s="30"/>
      <c r="P31" s="36"/>
      <c r="Q31" s="38"/>
      <c r="R31" s="37"/>
      <c r="S31" s="37"/>
      <c r="T31" s="37"/>
      <c r="U31" s="37"/>
      <c r="V31" s="37"/>
      <c r="W31" s="37"/>
      <c r="X31" s="37"/>
      <c r="Y31" s="52"/>
      <c r="Z31" s="52">
        <v>7.5</v>
      </c>
    </row>
    <row r="32" spans="1:26">
      <c r="A32" s="21"/>
      <c r="B32" s="27"/>
      <c r="C32" s="76" t="s">
        <v>49</v>
      </c>
      <c r="D32" s="76"/>
      <c r="E32" s="76"/>
      <c r="F32" s="76"/>
      <c r="G32" s="76"/>
      <c r="H32" s="76"/>
      <c r="I32" s="76"/>
      <c r="J32" s="76"/>
      <c r="K32" s="76"/>
      <c r="L32" s="76"/>
      <c r="M32" s="27"/>
      <c r="N32" s="27"/>
      <c r="O32" s="28"/>
      <c r="P32" s="36"/>
      <c r="Q32" s="38"/>
      <c r="R32" s="37"/>
      <c r="S32" s="37"/>
      <c r="T32" s="37"/>
      <c r="U32" s="37"/>
      <c r="V32" s="37"/>
      <c r="W32" s="37"/>
      <c r="X32" s="37"/>
      <c r="Y32" s="52"/>
      <c r="Z32" s="52">
        <v>7.75</v>
      </c>
    </row>
    <row r="33" spans="1:26">
      <c r="A33" s="35"/>
      <c r="B33" s="27"/>
      <c r="C33" s="76" t="s">
        <v>50</v>
      </c>
      <c r="D33" s="76"/>
      <c r="E33" s="76"/>
      <c r="F33" s="76"/>
      <c r="G33" s="76"/>
      <c r="H33" s="76"/>
      <c r="I33" s="76"/>
      <c r="J33" s="76"/>
      <c r="K33" s="76"/>
      <c r="L33" s="76"/>
      <c r="M33" s="27"/>
      <c r="N33" s="27"/>
      <c r="O33" s="28"/>
      <c r="P33" s="36"/>
      <c r="Q33" s="38"/>
      <c r="R33" s="37"/>
      <c r="S33" s="37"/>
      <c r="T33" s="37"/>
      <c r="U33" s="37"/>
      <c r="V33" s="37"/>
      <c r="W33" s="37"/>
      <c r="X33" s="37"/>
      <c r="Y33" s="52"/>
      <c r="Z33" s="52">
        <v>8</v>
      </c>
    </row>
    <row r="34" spans="1:26" ht="8" customHeight="1">
      <c r="A34" s="35"/>
      <c r="B34" s="18"/>
      <c r="C34" s="18"/>
      <c r="D34" s="18"/>
      <c r="E34" s="18"/>
      <c r="F34" s="18"/>
      <c r="G34" s="18"/>
      <c r="H34" s="18"/>
      <c r="I34" s="18"/>
      <c r="J34" s="19"/>
      <c r="K34" s="18"/>
      <c r="L34" s="18"/>
      <c r="M34" s="27"/>
      <c r="N34" s="27"/>
      <c r="O34" s="28"/>
      <c r="P34" s="36"/>
      <c r="Q34" s="38"/>
      <c r="R34" s="37"/>
      <c r="S34" s="37"/>
      <c r="T34" s="37"/>
      <c r="U34" s="37"/>
      <c r="V34" s="37"/>
      <c r="W34" s="37"/>
      <c r="X34" s="37"/>
      <c r="Y34" s="52"/>
      <c r="Z34" s="52">
        <v>8.25</v>
      </c>
    </row>
    <row r="35" spans="1:26">
      <c r="A35" s="35"/>
      <c r="B35" s="76" t="s">
        <v>52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27"/>
      <c r="N35" s="27"/>
      <c r="O35" s="28"/>
      <c r="P35" s="36"/>
      <c r="Q35" s="38"/>
      <c r="R35" s="37"/>
      <c r="S35" s="37"/>
      <c r="T35" s="37"/>
      <c r="U35" s="37"/>
      <c r="V35" s="37"/>
      <c r="W35" s="37"/>
      <c r="X35" s="37"/>
      <c r="Y35" s="52"/>
      <c r="Z35" s="52">
        <v>8.5</v>
      </c>
    </row>
    <row r="36" spans="1:26">
      <c r="A36" s="35"/>
      <c r="B36" s="27"/>
      <c r="C36" s="76" t="s">
        <v>45</v>
      </c>
      <c r="D36" s="76"/>
      <c r="E36" s="76"/>
      <c r="F36" s="76"/>
      <c r="G36" s="76"/>
      <c r="H36" s="76"/>
      <c r="I36" s="76"/>
      <c r="J36" s="76"/>
      <c r="K36" s="76"/>
      <c r="L36" s="76"/>
      <c r="M36" s="27"/>
      <c r="N36" s="27"/>
      <c r="O36" s="28"/>
      <c r="P36" s="36"/>
      <c r="Q36" s="38"/>
      <c r="R36" s="37"/>
      <c r="S36" s="37"/>
      <c r="T36" s="37"/>
      <c r="U36" s="37"/>
      <c r="V36" s="37"/>
      <c r="W36" s="37"/>
      <c r="X36" s="37"/>
      <c r="Y36" s="52"/>
      <c r="Z36" s="52">
        <v>8.75</v>
      </c>
    </row>
    <row r="37" spans="1:26">
      <c r="A37" s="21"/>
      <c r="B37" s="27"/>
      <c r="C37" s="54" t="s">
        <v>44</v>
      </c>
      <c r="D37" s="54"/>
      <c r="E37" s="54"/>
      <c r="F37" s="54"/>
      <c r="G37" s="54"/>
      <c r="H37" s="54"/>
      <c r="I37" s="54"/>
      <c r="J37" s="26"/>
      <c r="K37" s="18"/>
      <c r="L37" s="18"/>
      <c r="M37" s="18"/>
      <c r="N37" s="18"/>
      <c r="O37" s="20"/>
      <c r="P37" s="36"/>
      <c r="Q37" s="36"/>
      <c r="R37" s="37"/>
      <c r="S37" s="37"/>
      <c r="T37" s="37"/>
      <c r="U37" s="37"/>
      <c r="V37" s="37"/>
      <c r="W37" s="37"/>
      <c r="X37" s="37"/>
      <c r="Y37" s="52"/>
      <c r="Z37" s="52">
        <v>9</v>
      </c>
    </row>
    <row r="38" spans="1:26" ht="8" customHeight="1">
      <c r="A38" s="21"/>
      <c r="B38" s="18"/>
      <c r="C38" s="18"/>
      <c r="D38" s="18"/>
      <c r="E38" s="18"/>
      <c r="F38" s="18"/>
      <c r="G38" s="18"/>
      <c r="H38" s="18"/>
      <c r="I38" s="18"/>
      <c r="J38" s="19"/>
      <c r="K38" s="18"/>
      <c r="L38" s="18"/>
      <c r="M38" s="18"/>
      <c r="N38" s="18"/>
      <c r="O38" s="20"/>
      <c r="P38" s="36"/>
      <c r="Q38" s="36"/>
      <c r="R38" s="37"/>
      <c r="S38" s="37"/>
      <c r="T38" s="37"/>
      <c r="U38" s="37"/>
      <c r="V38" s="37"/>
      <c r="W38" s="37"/>
      <c r="X38" s="37"/>
      <c r="Y38" s="52"/>
      <c r="Z38" s="52">
        <v>9.25</v>
      </c>
    </row>
    <row r="39" spans="1:26">
      <c r="A39" s="21"/>
      <c r="B39" s="76" t="s">
        <v>53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18"/>
      <c r="N39" s="18"/>
      <c r="O39" s="20"/>
      <c r="P39" s="36"/>
      <c r="Q39" s="36"/>
      <c r="R39" s="37"/>
      <c r="S39" s="37"/>
      <c r="T39" s="37"/>
      <c r="U39" s="37"/>
      <c r="V39" s="37"/>
      <c r="W39" s="37"/>
      <c r="X39" s="37"/>
      <c r="Y39" s="52"/>
      <c r="Z39" s="52">
        <v>9.5</v>
      </c>
    </row>
    <row r="40" spans="1:26">
      <c r="A40" s="21"/>
      <c r="B40" s="18"/>
      <c r="C40" s="76" t="s">
        <v>46</v>
      </c>
      <c r="D40" s="76"/>
      <c r="E40" s="76"/>
      <c r="F40" s="76"/>
      <c r="G40" s="76"/>
      <c r="H40" s="76"/>
      <c r="I40" s="76"/>
      <c r="J40" s="76"/>
      <c r="K40" s="76"/>
      <c r="L40" s="76"/>
      <c r="M40" s="18"/>
      <c r="N40" s="18"/>
      <c r="O40" s="20"/>
      <c r="P40" s="36"/>
      <c r="Q40" s="36"/>
      <c r="R40" s="37"/>
      <c r="S40" s="37"/>
      <c r="T40" s="37"/>
      <c r="U40" s="37"/>
      <c r="V40" s="37"/>
      <c r="W40" s="37"/>
      <c r="X40" s="37"/>
      <c r="Y40" s="52"/>
      <c r="Z40" s="52">
        <v>9.75</v>
      </c>
    </row>
    <row r="41" spans="1:26">
      <c r="A41" s="21"/>
      <c r="B41" s="18"/>
      <c r="C41" s="76" t="s">
        <v>47</v>
      </c>
      <c r="D41" s="76"/>
      <c r="E41" s="76"/>
      <c r="F41" s="76"/>
      <c r="G41" s="76"/>
      <c r="H41" s="76"/>
      <c r="I41" s="76"/>
      <c r="J41" s="76"/>
      <c r="K41" s="76"/>
      <c r="L41" s="76"/>
      <c r="M41" s="18"/>
      <c r="N41" s="18"/>
      <c r="O41" s="20"/>
      <c r="P41" s="36"/>
      <c r="Q41" s="36"/>
      <c r="R41" s="37"/>
      <c r="S41" s="37"/>
      <c r="T41" s="37"/>
      <c r="U41" s="37"/>
      <c r="V41" s="37"/>
      <c r="W41" s="37"/>
      <c r="X41" s="37"/>
      <c r="Y41" s="52"/>
      <c r="Z41" s="52">
        <v>10</v>
      </c>
    </row>
    <row r="42" spans="1:26">
      <c r="A42" s="21"/>
      <c r="B42" s="18"/>
      <c r="C42" s="75" t="s">
        <v>54</v>
      </c>
      <c r="D42" s="75"/>
      <c r="E42" s="75"/>
      <c r="F42" s="75"/>
      <c r="G42" s="75"/>
      <c r="H42" s="75"/>
      <c r="I42" s="31"/>
      <c r="J42" s="31"/>
      <c r="K42" s="31"/>
      <c r="L42" s="18"/>
      <c r="M42" s="18"/>
      <c r="N42" s="18"/>
      <c r="O42" s="20"/>
      <c r="P42" s="36"/>
      <c r="Q42" s="38"/>
      <c r="R42" s="37"/>
      <c r="S42" s="37"/>
      <c r="T42" s="37"/>
      <c r="U42" s="37"/>
      <c r="V42" s="37"/>
      <c r="W42" s="37"/>
      <c r="X42" s="37"/>
      <c r="Y42" s="52"/>
      <c r="Z42" s="52">
        <v>10.25</v>
      </c>
    </row>
    <row r="43" spans="1:26">
      <c r="A43" s="23"/>
      <c r="B43" s="32"/>
      <c r="C43" s="32"/>
      <c r="D43" s="32"/>
      <c r="E43" s="32"/>
      <c r="F43" s="32"/>
      <c r="G43" s="32"/>
      <c r="H43" s="32"/>
      <c r="I43" s="32"/>
      <c r="J43" s="33"/>
      <c r="K43" s="32"/>
      <c r="L43" s="32"/>
      <c r="M43" s="32"/>
      <c r="N43" s="32"/>
      <c r="O43" s="34"/>
      <c r="P43" s="36"/>
      <c r="Q43" s="38"/>
      <c r="R43" s="37"/>
      <c r="S43" s="37"/>
      <c r="T43" s="37"/>
      <c r="U43" s="37"/>
      <c r="V43" s="37"/>
      <c r="W43" s="37"/>
      <c r="X43" s="37"/>
      <c r="Y43" s="52"/>
      <c r="Z43" s="52">
        <v>10.5</v>
      </c>
    </row>
    <row r="44" spans="1:26">
      <c r="A44" s="48"/>
      <c r="B44" s="48"/>
      <c r="C44" s="48"/>
      <c r="D44" s="48"/>
      <c r="E44" s="48"/>
      <c r="F44" s="48"/>
      <c r="G44" s="48"/>
      <c r="H44" s="48"/>
      <c r="I44" s="48"/>
      <c r="J44" s="49"/>
      <c r="K44" s="48"/>
      <c r="L44" s="48"/>
      <c r="M44" s="48"/>
      <c r="N44" s="48"/>
      <c r="O44" s="48"/>
      <c r="P44" s="36"/>
      <c r="Q44" s="38"/>
      <c r="R44" s="37"/>
      <c r="S44" s="37"/>
      <c r="T44" s="37"/>
      <c r="U44" s="37"/>
      <c r="V44" s="37"/>
      <c r="W44" s="37"/>
      <c r="X44" s="37"/>
      <c r="Y44" s="52"/>
      <c r="Z44" s="52">
        <v>10.75</v>
      </c>
    </row>
    <row r="45" spans="1:26">
      <c r="A45" s="48"/>
      <c r="B45" s="48"/>
      <c r="C45" s="48"/>
      <c r="D45" s="48"/>
      <c r="E45" s="48"/>
      <c r="F45" s="48"/>
      <c r="G45" s="48"/>
      <c r="H45" s="48"/>
      <c r="I45" s="48"/>
      <c r="J45" s="49"/>
      <c r="K45" s="48"/>
      <c r="L45" s="48"/>
      <c r="M45" s="48"/>
      <c r="N45" s="48"/>
      <c r="O45" s="48"/>
      <c r="P45" s="36"/>
      <c r="Q45" s="38"/>
      <c r="R45" s="37"/>
      <c r="S45" s="37"/>
      <c r="T45" s="37"/>
      <c r="U45" s="37"/>
      <c r="V45" s="37"/>
      <c r="W45" s="37"/>
      <c r="X45" s="37"/>
      <c r="Y45" s="52"/>
      <c r="Z45" s="52">
        <v>11</v>
      </c>
    </row>
    <row r="46" spans="1:26">
      <c r="A46" s="48"/>
      <c r="B46" s="48"/>
      <c r="C46" s="48"/>
      <c r="D46" s="48"/>
      <c r="E46" s="48"/>
      <c r="F46" s="48"/>
      <c r="G46" s="48"/>
      <c r="H46" s="48"/>
      <c r="I46" s="48"/>
      <c r="J46" s="49"/>
      <c r="K46" s="48"/>
      <c r="L46" s="48"/>
      <c r="M46" s="48"/>
      <c r="N46" s="48"/>
      <c r="O46" s="48"/>
      <c r="P46" s="36"/>
      <c r="Q46" s="38"/>
      <c r="R46" s="37"/>
      <c r="S46" s="37"/>
      <c r="T46" s="37"/>
      <c r="U46" s="37"/>
      <c r="V46" s="37"/>
      <c r="W46" s="37"/>
      <c r="X46" s="37"/>
      <c r="Y46" s="52"/>
      <c r="Z46" s="52">
        <v>11.25</v>
      </c>
    </row>
    <row r="47" spans="1:26">
      <c r="A47" s="48"/>
      <c r="B47" s="48"/>
      <c r="C47" s="48"/>
      <c r="D47" s="48"/>
      <c r="E47" s="48"/>
      <c r="F47" s="48"/>
      <c r="G47" s="50"/>
      <c r="H47" s="50"/>
      <c r="I47" s="50"/>
      <c r="J47" s="50"/>
      <c r="K47" s="50"/>
      <c r="L47" s="50"/>
      <c r="M47" s="50"/>
      <c r="N47" s="50"/>
      <c r="O47" s="50"/>
      <c r="P47" s="47"/>
      <c r="Q47" s="38"/>
      <c r="R47" s="37"/>
      <c r="S47" s="37"/>
      <c r="T47" s="37"/>
      <c r="U47" s="37"/>
      <c r="V47" s="37"/>
      <c r="W47" s="37"/>
      <c r="X47" s="37"/>
      <c r="Y47" s="52"/>
      <c r="Z47" s="52">
        <v>11.5</v>
      </c>
    </row>
    <row r="48" spans="1:26">
      <c r="A48" s="48"/>
      <c r="B48" s="48"/>
      <c r="C48" s="48"/>
      <c r="D48" s="48"/>
      <c r="E48" s="48"/>
      <c r="F48" s="48"/>
      <c r="G48" s="48"/>
      <c r="H48" s="48"/>
      <c r="I48" s="48"/>
      <c r="J48" s="49"/>
      <c r="K48" s="48"/>
      <c r="L48" s="48"/>
      <c r="M48" s="48"/>
      <c r="N48" s="48"/>
      <c r="O48" s="48"/>
      <c r="P48" s="36"/>
      <c r="Q48" s="38"/>
      <c r="R48" s="37"/>
      <c r="S48" s="37"/>
      <c r="T48" s="37"/>
      <c r="U48" s="37"/>
      <c r="V48" s="37"/>
      <c r="W48" s="37"/>
      <c r="X48" s="37"/>
      <c r="Y48" s="52"/>
      <c r="Z48" s="52">
        <v>11.75</v>
      </c>
    </row>
    <row r="49" spans="1:26">
      <c r="A49" s="48"/>
      <c r="B49" s="48"/>
      <c r="C49" s="48"/>
      <c r="D49" s="48"/>
      <c r="E49" s="48"/>
      <c r="F49" s="48"/>
      <c r="G49" s="48"/>
      <c r="H49" s="48"/>
      <c r="I49" s="48"/>
      <c r="J49" s="49"/>
      <c r="K49" s="48"/>
      <c r="L49" s="48"/>
      <c r="M49" s="48"/>
      <c r="N49" s="48"/>
      <c r="O49" s="48"/>
      <c r="P49" s="36"/>
      <c r="Q49" s="37"/>
      <c r="R49" s="37"/>
      <c r="S49" s="37"/>
      <c r="T49" s="37"/>
      <c r="U49" s="37"/>
      <c r="V49" s="37"/>
      <c r="W49" s="37"/>
      <c r="X49" s="37"/>
      <c r="Y49" s="52"/>
      <c r="Z49" s="52"/>
    </row>
    <row r="50" spans="1:26">
      <c r="A50" s="48"/>
      <c r="B50" s="48"/>
      <c r="C50" s="48"/>
      <c r="D50" s="48"/>
      <c r="E50" s="48"/>
      <c r="F50" s="48"/>
      <c r="G50" s="48"/>
      <c r="H50" s="48"/>
      <c r="I50" s="48"/>
      <c r="J50" s="49"/>
      <c r="K50" s="48"/>
      <c r="L50" s="48"/>
      <c r="M50" s="48"/>
      <c r="N50" s="48"/>
      <c r="O50" s="48"/>
      <c r="P50" s="36"/>
      <c r="Q50" s="37"/>
      <c r="R50" s="37"/>
      <c r="S50" s="37"/>
      <c r="T50" s="37"/>
      <c r="U50" s="37"/>
      <c r="V50" s="37"/>
      <c r="W50" s="37"/>
      <c r="X50" s="37"/>
      <c r="Y50" s="52"/>
      <c r="Z50" s="52"/>
    </row>
    <row r="51" spans="1:26">
      <c r="J51" s="3"/>
      <c r="K51" s="1"/>
      <c r="Y51" s="51"/>
    </row>
    <row r="52" spans="1:26">
      <c r="J52" s="3"/>
      <c r="K52" s="1"/>
    </row>
    <row r="53" spans="1:26">
      <c r="J53" s="3"/>
      <c r="K53" s="1"/>
    </row>
    <row r="54" spans="1:26">
      <c r="J54" s="3"/>
      <c r="K54" s="1"/>
    </row>
  </sheetData>
  <sheetProtection password="DE41" sheet="1" objects="1" scenarios="1" selectLockedCells="1"/>
  <mergeCells count="27">
    <mergeCell ref="C42:H42"/>
    <mergeCell ref="C41:L41"/>
    <mergeCell ref="B30:L30"/>
    <mergeCell ref="C31:L31"/>
    <mergeCell ref="B2:L2"/>
    <mergeCell ref="B39:L39"/>
    <mergeCell ref="C40:L40"/>
    <mergeCell ref="B35:L35"/>
    <mergeCell ref="C36:L36"/>
    <mergeCell ref="B29:D29"/>
    <mergeCell ref="B19:N21"/>
    <mergeCell ref="B24:N26"/>
    <mergeCell ref="B22:F22"/>
    <mergeCell ref="B27:E27"/>
    <mergeCell ref="C32:L32"/>
    <mergeCell ref="C33:L33"/>
    <mergeCell ref="B17:L17"/>
    <mergeCell ref="C37:I37"/>
    <mergeCell ref="Q17:R17"/>
    <mergeCell ref="I7:N7"/>
    <mergeCell ref="M12:N12"/>
    <mergeCell ref="B12:D12"/>
    <mergeCell ref="B13:D13"/>
    <mergeCell ref="B14:D14"/>
    <mergeCell ref="H13:K13"/>
    <mergeCell ref="H12:K12"/>
    <mergeCell ref="M13:N13"/>
  </mergeCells>
  <phoneticPr fontId="5" type="noConversion"/>
  <conditionalFormatting sqref="B13:B14">
    <cfRule type="containsErrors" dxfId="17" priority="28">
      <formula>ISERROR(B13)</formula>
    </cfRule>
  </conditionalFormatting>
  <conditionalFormatting sqref="H13">
    <cfRule type="cellIs" dxfId="16" priority="11" operator="lessThanOrEqual">
      <formula>0</formula>
    </cfRule>
  </conditionalFormatting>
  <conditionalFormatting sqref="M13">
    <cfRule type="containsErrors" dxfId="15" priority="27">
      <formula>ISERROR(M13)</formula>
    </cfRule>
  </conditionalFormatting>
  <conditionalFormatting sqref="Q24">
    <cfRule type="containsErrors" dxfId="14" priority="8">
      <formula>ISERROR(Q24)</formula>
    </cfRule>
  </conditionalFormatting>
  <conditionalFormatting sqref="B14">
    <cfRule type="containsText" dxfId="13" priority="22" operator="containsText" text="Underweight">
      <formula>NOT(ISERROR(SEARCH("Underweight",B14)))</formula>
    </cfRule>
    <cfRule type="containsText" dxfId="12" priority="23" operator="containsText" text="Normal">
      <formula>NOT(ISERROR(SEARCH("Normal",B14)))</formula>
    </cfRule>
    <cfRule type="containsText" dxfId="11" priority="24" operator="containsText" text="Overweight">
      <formula>NOT(ISERROR(SEARCH("Overweight",B14)))</formula>
    </cfRule>
    <cfRule type="containsText" dxfId="10" priority="25" operator="containsText" text="Obese">
      <formula>NOT(ISERROR(SEARCH("Obese",B14)))</formula>
    </cfRule>
    <cfRule type="cellIs" dxfId="9" priority="26" operator="equal">
      <formula>"Severely Obese"</formula>
    </cfRule>
  </conditionalFormatting>
  <conditionalFormatting sqref="B13">
    <cfRule type="cellIs" dxfId="8" priority="13" operator="lessThan">
      <formula>16</formula>
    </cfRule>
    <cfRule type="cellIs" dxfId="7" priority="18" operator="greaterThanOrEqual">
      <formula>30</formula>
    </cfRule>
    <cfRule type="cellIs" dxfId="6" priority="19" operator="greaterThanOrEqual">
      <formula>25</formula>
    </cfRule>
    <cfRule type="cellIs" dxfId="5" priority="20" operator="greaterThanOrEqual">
      <formula>18.5</formula>
    </cfRule>
    <cfRule type="cellIs" dxfId="4" priority="21" operator="lessThan">
      <formula>18.5</formula>
    </cfRule>
  </conditionalFormatting>
  <dataValidations xWindow="437" yWindow="281" count="17">
    <dataValidation allowBlank="1" showErrorMessage="1" promptTitle="Resting Energy Expenditure" prompt="Is an estimate of the amount of Calories required for a 24-hour period by the body during resting conditions. The REE is based on: gender, age, height, and weight of an individual." sqref="H12:H13"/>
    <dataValidation allowBlank="1" showErrorMessage="1" prompt="Enter your weight in pounds" sqref="B9:D9"/>
    <dataValidation type="whole" allowBlank="1" showErrorMessage="1" error="Please enter your age in years" prompt="Enter your age in years" sqref="B7:C7">
      <formula1>1</formula1>
      <formula2>120</formula2>
    </dataValidation>
    <dataValidation allowBlank="1" showErrorMessage="1" error="Please select your gender from the drop-down menu" prompt="Select your gender" sqref="B5:C6 D6"/>
    <dataValidation allowBlank="1" showErrorMessage="1" prompt="Select your height" sqref="G5:H6"/>
    <dataValidation allowBlank="1" showErrorMessage="1" promptTitle="Estimated Energy Requirement" prompt="Is an estimate of the amount of daily Calories required to maintain body weight. The EER is based on: gender, age, height, weight, and the physical activity of an individual._x000d__x000d_For men or women 19 years and older." sqref="Q23:Q24"/>
    <dataValidation allowBlank="1" showInputMessage="1" showErrorMessage="1" prompt="Change PA Coefficient" sqref="S20:S21"/>
    <dataValidation allowBlank="1" showErrorMessage="1" prompt="Select your activity level" sqref="G7"/>
    <dataValidation type="whole" allowBlank="1" showErrorMessage="1" error="Please enter your age, 18 years and over" prompt="Enter your age in years_x000d__x000d_For men and women 19 years and older" sqref="D7">
      <formula1>18</formula1>
      <formula2>99</formula2>
    </dataValidation>
    <dataValidation allowBlank="1" showErrorMessage="1" promptTitle="Body Mass Index" prompt="Is a number calculated from a person's weight and height, which provides a reliable indicator of body fatness for most people. It is used to screen for weight categories that may lead to health problems" sqref="B12:B14 C15:C16"/>
    <dataValidation allowBlank="1" showErrorMessage="1" prompt="Select feet" sqref="I6"/>
    <dataValidation allowBlank="1" showErrorMessage="1" prompt="Select inches" sqref="K6"/>
    <dataValidation allowBlank="1" showErrorMessage="1" promptTitle="Daily Caloric Estimate" prompt="Is an estimate of the amount of daily Calories required to maintain body weight. This is based on: gender, age, height, weight, and the physical activity of an individual." sqref="M12:M13"/>
    <dataValidation type="list" allowBlank="1" showErrorMessage="1" error="Please select your gender from the drop-down menu" prompt="Select your gender" sqref="D5">
      <formula1>$Q$1:$Q$2</formula1>
    </dataValidation>
    <dataValidation type="list" allowBlank="1" showErrorMessage="1" prompt="Select your activity level" sqref="I7">
      <formula1>$R$1:$R$5</formula1>
    </dataValidation>
    <dataValidation type="list" allowBlank="1" showErrorMessage="1" prompt="Select feet" sqref="I5">
      <formula1>$Y$1:$Y$7</formula1>
    </dataValidation>
    <dataValidation type="list" allowBlank="1" showErrorMessage="1" prompt="Select inches" sqref="K5">
      <formula1>$Z$1:$Z$48</formula1>
    </dataValidation>
  </dataValidations>
  <hyperlinks>
    <hyperlink ref="P26" r:id="rId1" display="http://www.letsmove.gov/"/>
    <hyperlink ref="Q26" r:id="rId2" display="http://www.letsmove.gov/"/>
    <hyperlink ref="R26" r:id="rId3" display="http://www.letsmove.gov/"/>
    <hyperlink ref="B27" r:id="rId4"/>
    <hyperlink ref="C27" r:id="rId5" display="http://www.letsmove.gov/"/>
    <hyperlink ref="D27" r:id="rId6" display="http://www.letsmove.gov/"/>
    <hyperlink ref="E27" r:id="rId7" display="http://www.letsmove.gov/"/>
    <hyperlink ref="B22" r:id="rId8"/>
    <hyperlink ref="C22" r:id="rId9" display="http://www.choosemyplate.gov/"/>
    <hyperlink ref="D22" r:id="rId10" display="http://www.choosemyplate.gov/"/>
    <hyperlink ref="E22" r:id="rId11" display="http://www.choosemyplate.gov/"/>
    <hyperlink ref="F22" r:id="rId12" display="http://www.choosemyplate.gov/"/>
    <hyperlink ref="C37" r:id="rId13"/>
    <hyperlink ref="D37" r:id="rId14" display="http://dx.doi.org/10.1016/S0002-8223(98)00100-X"/>
    <hyperlink ref="E37" r:id="rId15" display="http://dx.doi.org/10.1016/S0002-8223(98)00100-X"/>
    <hyperlink ref="F37" r:id="rId16" display="http://dx.doi.org/10.1016/S0002-8223(98)00100-X"/>
    <hyperlink ref="G37" r:id="rId17" display="http://dx.doi.org/10.1016/S0002-8223(98)00100-X"/>
    <hyperlink ref="H37" r:id="rId18" display="http://dx.doi.org/10.1016/S0002-8223(98)00100-X"/>
    <hyperlink ref="I37" r:id="rId19" display="http://dx.doi.org/10.1016/S0002-8223(98)00100-X"/>
    <hyperlink ref="C42" r:id="rId20"/>
    <hyperlink ref="D42" r:id="rId21" display="http://ajcn.nutrition.org/content/51/2/241"/>
    <hyperlink ref="E42" r:id="rId22" display="http://ajcn.nutrition.org/content/51/2/241"/>
    <hyperlink ref="F42" r:id="rId23" display="http://ajcn.nutrition.org/content/51/2/241"/>
    <hyperlink ref="G42" r:id="rId24" display="http://ajcn.nutrition.org/content/51/2/241"/>
    <hyperlink ref="H42" r:id="rId25" display="http://ajcn.nutrition.org/content/51/2/241"/>
  </hyperlinks>
  <pageMargins left="0.75" right="0.75" top="1" bottom="1" header="0.5" footer="0.5"/>
  <pageSetup scale="63" orientation="portrait" horizontalDpi="4294967292" verticalDpi="4294967292"/>
  <legacyDrawing r:id="rId2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E937692A-3B5A-7542-9410-8A235FB1CD75}">
            <xm:f>NOT(ISERROR(SEARCH("Severely Underweight",B14)))</xm:f>
            <xm:f>"Severely Underweight"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containsText" priority="4" operator="containsText" id="{26C3CFB2-DA23-9042-B5C8-22D501233017}">
            <xm:f>NOT(ISERROR(SEARCH("Enter",B13)))</xm:f>
            <xm:f>"Enter"</xm:f>
            <x14:dxf>
              <font>
                <color rgb="FFFF0000"/>
              </font>
              <fill>
                <patternFill patternType="solid">
                  <fgColor indexed="64"/>
                  <bgColor theme="2"/>
                </patternFill>
              </fill>
            </x14:dxf>
          </x14:cfRule>
          <xm:sqref>B13</xm:sqref>
        </x14:conditionalFormatting>
        <x14:conditionalFormatting xmlns:xm="http://schemas.microsoft.com/office/excel/2006/main">
          <x14:cfRule type="containsText" priority="2" operator="containsText" id="{1D8FCD9E-E24E-1F49-81CA-7DA198800FD2}">
            <xm:f>NOT(ISERROR(SEARCH("Enter",H13)))</xm:f>
            <xm:f>"Enter"</xm:f>
            <x14:dxf>
              <font>
                <color rgb="FFFF0000"/>
              </font>
              <fill>
                <patternFill patternType="solid">
                  <fgColor indexed="64"/>
                  <bgColor theme="2"/>
                </patternFill>
              </fill>
            </x14:dxf>
          </x14:cfRule>
          <xm:sqref>H13:K13</xm:sqref>
        </x14:conditionalFormatting>
        <x14:conditionalFormatting xmlns:xm="http://schemas.microsoft.com/office/excel/2006/main">
          <x14:cfRule type="containsText" priority="1" operator="containsText" id="{047B3B39-21C0-8844-9B88-6671F6EA1513}">
            <xm:f>NOT(ISERROR(SEARCH("Enter",M13)))</xm:f>
            <xm:f>"Enter"</xm:f>
            <x14:dxf>
              <font>
                <color rgb="FFFF0000"/>
              </font>
              <fill>
                <patternFill patternType="solid">
                  <fgColor indexed="64"/>
                  <bgColor theme="2"/>
                </patternFill>
              </fill>
            </x14:dxf>
          </x14:cfRule>
          <xm:sqref>M13:N13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Slack</dc:creator>
  <cp:lastModifiedBy>Michael Slack</cp:lastModifiedBy>
  <cp:lastPrinted>2012-10-01T21:41:18Z</cp:lastPrinted>
  <dcterms:created xsi:type="dcterms:W3CDTF">2012-09-20T17:27:27Z</dcterms:created>
  <dcterms:modified xsi:type="dcterms:W3CDTF">2012-10-04T17:23:35Z</dcterms:modified>
</cp:coreProperties>
</file>